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CONSOLIDADO CNM" sheetId="1" r:id="rId1"/>
  </sheets>
  <externalReferences>
    <externalReference r:id="rId4"/>
  </externalReferences>
  <definedNames>
    <definedName name="_xlnm.Print_Area" localSheetId="0">'CONSOLIDADO CNM'!$A$1:$O$43</definedName>
  </definedNames>
  <calcPr fullCalcOnLoad="1"/>
</workbook>
</file>

<file path=xl/sharedStrings.xml><?xml version="1.0" encoding="utf-8"?>
<sst xmlns="http://schemas.openxmlformats.org/spreadsheetml/2006/main" count="71" uniqueCount="67">
  <si>
    <t>CENTRO NACIONAL DE LA MUSICA</t>
  </si>
  <si>
    <t>INFORME DE EJECUCION DEL PRESUPUESTO DE "INGRESOS"</t>
  </si>
  <si>
    <t>PERIODO: Al 30 de setiembre 2019</t>
  </si>
  <si>
    <t>PRESUPUESTO</t>
  </si>
  <si>
    <t>INGRESOS REALES</t>
  </si>
  <si>
    <t>CODIGO</t>
  </si>
  <si>
    <t>CLASIFICACION ECONOMICA</t>
  </si>
  <si>
    <t>ORDINARIO</t>
  </si>
  <si>
    <t xml:space="preserve">Presupuestos Extraordinarios </t>
  </si>
  <si>
    <t>SUBEJECUCIÓN</t>
  </si>
  <si>
    <t>EXTRAORDINARIO</t>
  </si>
  <si>
    <t>MODIFICACION
EXTERNA  Nº1</t>
  </si>
  <si>
    <t>TOTAL PRESUPUESTO  PROYECTADO</t>
  </si>
  <si>
    <t xml:space="preserve">ACUMULADO </t>
  </si>
  <si>
    <t xml:space="preserve">ESTE TRIMESTRE </t>
  </si>
  <si>
    <t>TOTAL</t>
  </si>
  <si>
    <t>DIFERENCIA</t>
  </si>
  <si>
    <t>1.0.0.0.00.00.0.0.000</t>
  </si>
  <si>
    <t>Ingresos Corrientes</t>
  </si>
  <si>
    <t>1.3.0.0.00.00.0.0.000</t>
  </si>
  <si>
    <t>Ingresos No Tributarios</t>
  </si>
  <si>
    <t>1.3.1.0.00.00.0.0.000</t>
  </si>
  <si>
    <t>Venta De Bienes y Servicios</t>
  </si>
  <si>
    <t>1.3.1.2.09.00.0.0.000</t>
  </si>
  <si>
    <t>Venta De Otros Bienes</t>
  </si>
  <si>
    <t>1.3.1.2.04.01.0.0.000</t>
  </si>
  <si>
    <t>Alquiler de edificios e instalaciones</t>
  </si>
  <si>
    <t>1.3.1.2.09.04.0.0.000</t>
  </si>
  <si>
    <t>Servicios Culturales y Recreativos</t>
  </si>
  <si>
    <t>1.3.1.3.00.00.0.0.000</t>
  </si>
  <si>
    <t>Derechos Administrativos</t>
  </si>
  <si>
    <t>Derechos Administrativos a otros</t>
  </si>
  <si>
    <t>1.3.1.3.02.00.0.0.000</t>
  </si>
  <si>
    <t>Servicios Públicos</t>
  </si>
  <si>
    <t>1.3.1.3.02.02.0.0.000</t>
  </si>
  <si>
    <t>Derechos Administrativos  a los Servicios de Educ.</t>
  </si>
  <si>
    <t xml:space="preserve"> </t>
  </si>
  <si>
    <t>1.3.9.0.00.00.0.0.000</t>
  </si>
  <si>
    <t>Otros Ingresos No Tributarios</t>
  </si>
  <si>
    <t>1.3.9.1.00.00.0.0.000</t>
  </si>
  <si>
    <t>Reintegros En Efectivos</t>
  </si>
  <si>
    <t>1.3.9.9.00.00.0.0.000</t>
  </si>
  <si>
    <t>Ingresos Varios No Especificos</t>
  </si>
  <si>
    <t>1.4.0.0.00.00.0.0.000</t>
  </si>
  <si>
    <t>Transferencias Corrientes</t>
  </si>
  <si>
    <t>1.4.1.0.00.00.0.0.000</t>
  </si>
  <si>
    <t>Transferencias Corrientes del Sector Público</t>
  </si>
  <si>
    <t>1.4.1.1.00.00.0.0.000</t>
  </si>
  <si>
    <t>Transferencias Corrientes del Gobierno Central</t>
  </si>
  <si>
    <t>1.4.1.2.00.00.0.0.000</t>
  </si>
  <si>
    <t xml:space="preserve">Transferencias Corrientes  De Organos Desconcentrados </t>
  </si>
  <si>
    <t>Impuestos a expectáculos Públicos Teatro Nacional</t>
  </si>
  <si>
    <t>2.4.0.0.00.00.0.0.000</t>
  </si>
  <si>
    <t>TRANSFERENCIAS DE CAPITAL</t>
  </si>
  <si>
    <t>2.4.1.0.00.00.0.0.000</t>
  </si>
  <si>
    <t>TRANSFERENCIAS DE CAPITAL DEL SECTOR PÚBLICO</t>
  </si>
  <si>
    <t>3.3.0.0.00.00.0.0.000</t>
  </si>
  <si>
    <t>Recurso De Vigencias Anteriores</t>
  </si>
  <si>
    <t>3.3.1.0.00.00.0.0.000</t>
  </si>
  <si>
    <t>Superavit Libre</t>
  </si>
  <si>
    <t>3.3.2.0.00.00.0.0.000</t>
  </si>
  <si>
    <t>Superavit Específico</t>
  </si>
  <si>
    <t>TOTALES</t>
  </si>
  <si>
    <t>OSN</t>
  </si>
  <si>
    <t>INM</t>
  </si>
  <si>
    <t>CSN</t>
  </si>
  <si>
    <t>CLN</t>
  </si>
</sst>
</file>

<file path=xl/styles.xml><?xml version="1.0" encoding="utf-8"?>
<styleSheet xmlns="http://schemas.openxmlformats.org/spreadsheetml/2006/main">
  <numFmts count="1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#,##0.0_);\(#,##0.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9" fontId="3" fillId="0" borderId="21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3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39" fontId="2" fillId="0" borderId="21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39" fontId="2" fillId="0" borderId="14" xfId="0" applyNumberFormat="1" applyFont="1" applyFill="1" applyBorder="1" applyAlignment="1">
      <alignment/>
    </xf>
    <xf numFmtId="39" fontId="6" fillId="0" borderId="21" xfId="0" applyNumberFormat="1" applyFont="1" applyFill="1" applyBorder="1" applyAlignment="1">
      <alignment/>
    </xf>
    <xf numFmtId="39" fontId="6" fillId="0" borderId="0" xfId="0" applyNumberFormat="1" applyFont="1" applyFill="1" applyAlignment="1">
      <alignment/>
    </xf>
    <xf numFmtId="39" fontId="3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9" fontId="6" fillId="0" borderId="14" xfId="0" applyNumberFormat="1" applyFont="1" applyFill="1" applyBorder="1" applyAlignment="1">
      <alignment/>
    </xf>
    <xf numFmtId="39" fontId="9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26" fillId="0" borderId="0" xfId="52" applyNumberFormat="1" applyFont="1">
      <alignment/>
      <protection/>
    </xf>
    <xf numFmtId="4" fontId="27" fillId="0" borderId="0" xfId="52" applyNumberFormat="1" applyFont="1">
      <alignment/>
      <protection/>
    </xf>
    <xf numFmtId="39" fontId="6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9" fontId="2" fillId="0" borderId="24" xfId="0" applyNumberFormat="1" applyFont="1" applyFill="1" applyBorder="1" applyAlignment="1">
      <alignment/>
    </xf>
    <xf numFmtId="39" fontId="2" fillId="0" borderId="22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39" fontId="50" fillId="0" borderId="0" xfId="0" applyNumberFormat="1" applyFont="1" applyFill="1" applyBorder="1" applyAlignment="1">
      <alignment/>
    </xf>
    <xf numFmtId="164" fontId="51" fillId="0" borderId="0" xfId="0" applyNumberFormat="1" applyFont="1" applyFill="1" applyBorder="1" applyAlignment="1">
      <alignment/>
    </xf>
    <xf numFmtId="165" fontId="51" fillId="0" borderId="0" xfId="47" applyFont="1" applyFill="1" applyBorder="1" applyAlignment="1">
      <alignment/>
    </xf>
    <xf numFmtId="39" fontId="51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3" fontId="51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39" fontId="5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 horizontal="right"/>
    </xf>
    <xf numFmtId="165" fontId="3" fillId="0" borderId="0" xfId="47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165" fontId="3" fillId="0" borderId="0" xfId="47" applyFont="1" applyFill="1" applyBorder="1" applyAlignment="1">
      <alignment horizontal="center"/>
    </xf>
    <xf numFmtId="165" fontId="2" fillId="0" borderId="0" xfId="47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GRESOS%20TERCER%20TRIMESTRE%20CNM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 "/>
      <sheetName val="INM"/>
      <sheetName val="CORO"/>
      <sheetName val="CLN"/>
      <sheetName val="sinemu"/>
      <sheetName val="CONSOLIDADO CNM"/>
      <sheetName val="Hoja3"/>
    </sheetNames>
    <sheetDataSet>
      <sheetData sheetId="0">
        <row r="9">
          <cell r="I9" t="str">
            <v>JULIO </v>
          </cell>
          <cell r="J9" t="str">
            <v>AGOSTO</v>
          </cell>
          <cell r="K9" t="str">
            <v>SETIEMBRE</v>
          </cell>
        </row>
        <row r="11">
          <cell r="C11">
            <v>146236200</v>
          </cell>
          <cell r="E11">
            <v>12430190</v>
          </cell>
          <cell r="F11">
            <v>0</v>
          </cell>
        </row>
        <row r="12">
          <cell r="C12">
            <v>146236200</v>
          </cell>
          <cell r="E12">
            <v>0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3593700</v>
          </cell>
          <cell r="H14">
            <v>1732050</v>
          </cell>
          <cell r="I14">
            <v>300000</v>
          </cell>
          <cell r="K14">
            <v>300000</v>
          </cell>
        </row>
        <row r="15"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142642500</v>
          </cell>
          <cell r="E16">
            <v>0</v>
          </cell>
          <cell r="F16">
            <v>0</v>
          </cell>
          <cell r="G16">
            <v>142642500</v>
          </cell>
          <cell r="H16">
            <v>63482585.230000004</v>
          </cell>
          <cell r="K16">
            <v>20210696.6</v>
          </cell>
          <cell r="L16">
            <v>20210696.6</v>
          </cell>
          <cell r="M16">
            <v>83693281.83000001</v>
          </cell>
          <cell r="N16">
            <v>58949218.16999999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H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H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12430190</v>
          </cell>
          <cell r="F23">
            <v>0</v>
          </cell>
          <cell r="H23">
            <v>6805556.19</v>
          </cell>
          <cell r="I23">
            <v>567716.03</v>
          </cell>
          <cell r="J23">
            <v>76932.56</v>
          </cell>
          <cell r="K23">
            <v>415001.73</v>
          </cell>
          <cell r="L23">
            <v>1059650.32</v>
          </cell>
          <cell r="N23">
            <v>4564983.489999999</v>
          </cell>
        </row>
        <row r="24">
          <cell r="C24">
            <v>0</v>
          </cell>
          <cell r="E24">
            <v>6215095</v>
          </cell>
          <cell r="F24">
            <v>0</v>
          </cell>
          <cell r="G24">
            <v>6215095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6215095</v>
          </cell>
        </row>
        <row r="25">
          <cell r="C25">
            <v>0</v>
          </cell>
          <cell r="E25">
            <v>6215095</v>
          </cell>
          <cell r="F25">
            <v>0</v>
          </cell>
          <cell r="G25">
            <v>6215095</v>
          </cell>
          <cell r="H25">
            <v>6805556.19</v>
          </cell>
          <cell r="I25">
            <v>567716.03</v>
          </cell>
          <cell r="J25">
            <v>76932.56</v>
          </cell>
          <cell r="K25">
            <v>415001.73</v>
          </cell>
          <cell r="L25">
            <v>1059650.32</v>
          </cell>
          <cell r="M25">
            <v>7865206.510000001</v>
          </cell>
          <cell r="N25">
            <v>-1650111.5100000007</v>
          </cell>
        </row>
        <row r="27">
          <cell r="C27">
            <v>2115107049</v>
          </cell>
          <cell r="E27">
            <v>30000000</v>
          </cell>
          <cell r="F27">
            <v>0</v>
          </cell>
          <cell r="J27">
            <v>165075045.1254</v>
          </cell>
          <cell r="K27">
            <v>165347316</v>
          </cell>
          <cell r="L27">
            <v>485586877.191</v>
          </cell>
        </row>
        <row r="28">
          <cell r="C28">
            <v>2115107049</v>
          </cell>
          <cell r="E28">
            <v>30000000</v>
          </cell>
          <cell r="F28">
            <v>0</v>
          </cell>
          <cell r="I28">
            <v>155164516.0656</v>
          </cell>
          <cell r="J28">
            <v>165075045.1254</v>
          </cell>
          <cell r="K28">
            <v>165347316</v>
          </cell>
          <cell r="L28">
            <v>485586877.191</v>
          </cell>
        </row>
        <row r="29">
          <cell r="C29">
            <v>2115107049</v>
          </cell>
          <cell r="E29">
            <v>30000000</v>
          </cell>
          <cell r="F29">
            <v>0</v>
          </cell>
          <cell r="G29">
            <v>2145107049</v>
          </cell>
          <cell r="H29">
            <v>1033973615.2817092</v>
          </cell>
          <cell r="L29">
            <v>485586877.191</v>
          </cell>
          <cell r="M29">
            <v>1519560492.4727092</v>
          </cell>
        </row>
        <row r="30"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G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1286353800</v>
          </cell>
          <cell r="F34">
            <v>0</v>
          </cell>
          <cell r="H34">
            <v>1286353800</v>
          </cell>
        </row>
        <row r="35">
          <cell r="E35">
            <v>0</v>
          </cell>
          <cell r="F35">
            <v>0</v>
          </cell>
          <cell r="H35">
            <v>0</v>
          </cell>
          <cell r="L35">
            <v>0</v>
          </cell>
          <cell r="M35">
            <v>0</v>
          </cell>
        </row>
        <row r="37">
          <cell r="D37">
            <v>0</v>
          </cell>
        </row>
        <row r="39">
          <cell r="E39">
            <v>42430190</v>
          </cell>
        </row>
      </sheetData>
      <sheetData sheetId="1">
        <row r="11">
          <cell r="C11">
            <v>125380000</v>
          </cell>
          <cell r="E11">
            <v>0</v>
          </cell>
          <cell r="F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125380000</v>
          </cell>
          <cell r="E17">
            <v>0</v>
          </cell>
          <cell r="F17">
            <v>0</v>
          </cell>
          <cell r="H17">
            <v>72300943.5</v>
          </cell>
          <cell r="I17">
            <v>23746052</v>
          </cell>
          <cell r="J17">
            <v>2528530</v>
          </cell>
          <cell r="K17">
            <v>2261741</v>
          </cell>
          <cell r="L17">
            <v>28536323</v>
          </cell>
          <cell r="N17">
            <v>24542733.5</v>
          </cell>
        </row>
        <row r="18">
          <cell r="H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125380000</v>
          </cell>
          <cell r="E20">
            <v>0</v>
          </cell>
          <cell r="G20">
            <v>125380000</v>
          </cell>
          <cell r="H20">
            <v>72300943.5</v>
          </cell>
          <cell r="I20">
            <v>23746052</v>
          </cell>
          <cell r="J20">
            <v>2528530</v>
          </cell>
          <cell r="K20">
            <v>2261741</v>
          </cell>
          <cell r="L20">
            <v>28536323</v>
          </cell>
          <cell r="M20">
            <v>100837266.5</v>
          </cell>
          <cell r="N20">
            <v>24542733.5</v>
          </cell>
        </row>
        <row r="21">
          <cell r="H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C26">
            <v>739021668</v>
          </cell>
          <cell r="E26">
            <v>0</v>
          </cell>
          <cell r="F26">
            <v>0</v>
          </cell>
          <cell r="J26">
            <v>59252346.3337</v>
          </cell>
          <cell r="K26">
            <v>56182541.68</v>
          </cell>
          <cell r="L26">
            <v>158104084.63050002</v>
          </cell>
        </row>
        <row r="27">
          <cell r="C27">
            <v>587821668</v>
          </cell>
          <cell r="E27">
            <v>0</v>
          </cell>
          <cell r="F27">
            <v>0</v>
          </cell>
          <cell r="I27">
            <v>42669196.6168</v>
          </cell>
          <cell r="J27">
            <v>45394525.3437</v>
          </cell>
          <cell r="K27">
            <v>45469398</v>
          </cell>
          <cell r="L27">
            <v>133533119.9605</v>
          </cell>
        </row>
        <row r="28">
          <cell r="C28">
            <v>587821668</v>
          </cell>
          <cell r="E28">
            <v>0</v>
          </cell>
          <cell r="F28">
            <v>0</v>
          </cell>
          <cell r="H28">
            <v>285899260.8227179</v>
          </cell>
          <cell r="L28">
            <v>133533119.9605</v>
          </cell>
          <cell r="M28">
            <v>419432380.7832179</v>
          </cell>
        </row>
        <row r="29"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151200000</v>
          </cell>
          <cell r="E30">
            <v>0</v>
          </cell>
          <cell r="F30">
            <v>0</v>
          </cell>
          <cell r="G30">
            <v>151200000</v>
          </cell>
          <cell r="H30">
            <v>80369951.38</v>
          </cell>
          <cell r="J30">
            <v>13857820.99</v>
          </cell>
          <cell r="K30">
            <v>10713143.68</v>
          </cell>
          <cell r="L30">
            <v>24570964.67</v>
          </cell>
          <cell r="M30">
            <v>104940916.05</v>
          </cell>
          <cell r="N30">
            <v>46259083.95</v>
          </cell>
        </row>
        <row r="31">
          <cell r="C31">
            <v>151200000</v>
          </cell>
          <cell r="G31">
            <v>151200000</v>
          </cell>
          <cell r="H31">
            <v>80369951.38</v>
          </cell>
          <cell r="I31">
            <v>0</v>
          </cell>
          <cell r="J31">
            <v>13857820.99</v>
          </cell>
          <cell r="K31">
            <v>10713143.68</v>
          </cell>
          <cell r="L31">
            <v>24570964.67</v>
          </cell>
          <cell r="M31">
            <v>104940916.05</v>
          </cell>
          <cell r="N31">
            <v>46259083.95</v>
          </cell>
        </row>
        <row r="32">
          <cell r="F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C36">
            <v>30000000</v>
          </cell>
          <cell r="D36">
            <v>0</v>
          </cell>
          <cell r="H36">
            <v>30000000</v>
          </cell>
        </row>
        <row r="38">
          <cell r="E38">
            <v>0</v>
          </cell>
        </row>
      </sheetData>
      <sheetData sheetId="2">
        <row r="11">
          <cell r="C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</row>
        <row r="18">
          <cell r="M18">
            <v>0</v>
          </cell>
          <cell r="N18">
            <v>0</v>
          </cell>
        </row>
        <row r="19"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M21">
            <v>0</v>
          </cell>
          <cell r="N21">
            <v>0</v>
          </cell>
        </row>
        <row r="22">
          <cell r="C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C26">
            <v>57896168</v>
          </cell>
          <cell r="E26">
            <v>0</v>
          </cell>
          <cell r="F26">
            <v>0</v>
          </cell>
          <cell r="J26">
            <v>4470504.455699999</v>
          </cell>
          <cell r="K26">
            <v>4477877.999999999</v>
          </cell>
          <cell r="L26">
            <v>13150493.440499999</v>
          </cell>
        </row>
        <row r="27">
          <cell r="C27">
            <v>57896168</v>
          </cell>
          <cell r="E27">
            <v>0</v>
          </cell>
          <cell r="F27">
            <v>0</v>
          </cell>
          <cell r="I27">
            <v>4202110.984799999</v>
          </cell>
          <cell r="J27">
            <v>4470504.455699999</v>
          </cell>
          <cell r="K27">
            <v>4477877.999999999</v>
          </cell>
          <cell r="L27">
            <v>13150493.440499999</v>
          </cell>
        </row>
        <row r="28">
          <cell r="C28">
            <v>57896168</v>
          </cell>
          <cell r="E28">
            <v>0</v>
          </cell>
          <cell r="F28">
            <v>0</v>
          </cell>
          <cell r="H28">
            <v>28159002.18851391</v>
          </cell>
          <cell r="L28">
            <v>13150493.440499999</v>
          </cell>
          <cell r="M28">
            <v>41309495.62901391</v>
          </cell>
        </row>
        <row r="29"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G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C36">
            <v>1000000</v>
          </cell>
          <cell r="D36">
            <v>0</v>
          </cell>
          <cell r="H36">
            <v>1000000</v>
          </cell>
        </row>
        <row r="38">
          <cell r="E38">
            <v>0</v>
          </cell>
        </row>
      </sheetData>
      <sheetData sheetId="3">
        <row r="10">
          <cell r="C10">
            <v>25000000</v>
          </cell>
          <cell r="E10">
            <v>14864743</v>
          </cell>
          <cell r="F10">
            <v>0</v>
          </cell>
        </row>
        <row r="11">
          <cell r="C11">
            <v>25000000</v>
          </cell>
          <cell r="E11">
            <v>14864743</v>
          </cell>
          <cell r="F11">
            <v>0</v>
          </cell>
        </row>
        <row r="12"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25000000</v>
          </cell>
          <cell r="E14">
            <v>14864743</v>
          </cell>
          <cell r="F14">
            <v>0</v>
          </cell>
          <cell r="G14">
            <v>39864743</v>
          </cell>
          <cell r="I14">
            <v>0</v>
          </cell>
          <cell r="J14">
            <v>39864743</v>
          </cell>
          <cell r="L14">
            <v>39864743</v>
          </cell>
          <cell r="M14">
            <v>39864743</v>
          </cell>
          <cell r="N14">
            <v>0</v>
          </cell>
        </row>
        <row r="15">
          <cell r="H15">
            <v>0</v>
          </cell>
          <cell r="I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7">
          <cell r="H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H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</row>
        <row r="22">
          <cell r="C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C25">
            <v>96665115</v>
          </cell>
          <cell r="E25">
            <v>0</v>
          </cell>
          <cell r="F25">
            <v>0</v>
          </cell>
          <cell r="J25">
            <v>7473082.0752</v>
          </cell>
          <cell r="K25">
            <v>7485408</v>
          </cell>
          <cell r="L25">
            <v>21982914.408</v>
          </cell>
        </row>
        <row r="26">
          <cell r="C26">
            <v>96665115</v>
          </cell>
          <cell r="E26">
            <v>0</v>
          </cell>
          <cell r="F26">
            <v>0</v>
          </cell>
          <cell r="I26">
            <v>7024424.3328</v>
          </cell>
          <cell r="J26">
            <v>7473082.0752</v>
          </cell>
          <cell r="K26">
            <v>7485408</v>
          </cell>
          <cell r="L26">
            <v>21982914.408</v>
          </cell>
        </row>
        <row r="27">
          <cell r="C27">
            <v>96665115</v>
          </cell>
          <cell r="E27">
            <v>0</v>
          </cell>
          <cell r="F27">
            <v>0</v>
          </cell>
          <cell r="G27">
            <v>96665115</v>
          </cell>
          <cell r="H27">
            <v>47015083.707058966</v>
          </cell>
          <cell r="L27">
            <v>21982914.408</v>
          </cell>
          <cell r="M27">
            <v>68997998.11505896</v>
          </cell>
        </row>
        <row r="28">
          <cell r="H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G30">
            <v>0</v>
          </cell>
          <cell r="H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C36">
            <v>0</v>
          </cell>
          <cell r="D36">
            <v>0</v>
          </cell>
        </row>
        <row r="38">
          <cell r="E38">
            <v>14864743</v>
          </cell>
        </row>
      </sheetData>
      <sheetData sheetId="4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</row>
        <row r="18">
          <cell r="M18">
            <v>0</v>
          </cell>
          <cell r="N18">
            <v>0</v>
          </cell>
        </row>
        <row r="19">
          <cell r="C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6">
          <cell r="C26">
            <v>0</v>
          </cell>
          <cell r="E26">
            <v>0</v>
          </cell>
          <cell r="F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E27">
            <v>0</v>
          </cell>
          <cell r="F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H28">
            <v>0</v>
          </cell>
          <cell r="L28">
            <v>0</v>
          </cell>
          <cell r="M28">
            <v>0</v>
          </cell>
        </row>
        <row r="29"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I32">
            <v>0</v>
          </cell>
          <cell r="J32">
            <v>0</v>
          </cell>
          <cell r="K32">
            <v>0</v>
          </cell>
        </row>
        <row r="34">
          <cell r="C34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5"/>
  <sheetViews>
    <sheetView tabSelected="1" zoomScaleSheetLayoutView="90" zoomScalePageLayoutView="0" workbookViewId="0" topLeftCell="A7">
      <selection activeCell="N49" sqref="N49"/>
    </sheetView>
  </sheetViews>
  <sheetFormatPr defaultColWidth="11.421875" defaultRowHeight="12.75"/>
  <cols>
    <col min="1" max="1" width="11.421875" style="5" customWidth="1"/>
    <col min="2" max="2" width="35.140625" style="5" customWidth="1"/>
    <col min="3" max="3" width="23.421875" style="5" bestFit="1" customWidth="1"/>
    <col min="4" max="4" width="19.8515625" style="5" bestFit="1" customWidth="1"/>
    <col min="5" max="5" width="21.00390625" style="5" hidden="1" customWidth="1"/>
    <col min="6" max="6" width="20.421875" style="5" hidden="1" customWidth="1"/>
    <col min="7" max="7" width="19.140625" style="5" hidden="1" customWidth="1"/>
    <col min="8" max="8" width="24.7109375" style="5" customWidth="1"/>
    <col min="9" max="9" width="21.00390625" style="5" customWidth="1"/>
    <col min="10" max="10" width="19.57421875" style="5" customWidth="1"/>
    <col min="11" max="11" width="20.28125" style="5" customWidth="1"/>
    <col min="12" max="12" width="20.140625" style="5" bestFit="1" customWidth="1"/>
    <col min="13" max="13" width="21.00390625" style="5" bestFit="1" customWidth="1"/>
    <col min="14" max="14" width="22.7109375" style="5" customWidth="1"/>
    <col min="15" max="15" width="21.8515625" style="5" customWidth="1"/>
    <col min="16" max="16" width="21.00390625" style="4" bestFit="1" customWidth="1"/>
    <col min="17" max="16384" width="11.421875" style="5" customWidth="1"/>
  </cols>
  <sheetData>
    <row r="1" spans="1:15" ht="15.7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6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>
      <c r="A3" s="9" t="s">
        <v>1</v>
      </c>
      <c r="B3" s="7"/>
      <c r="C3" s="8"/>
      <c r="D3" s="7"/>
      <c r="E3" s="7"/>
      <c r="F3" s="7"/>
      <c r="G3" s="7"/>
      <c r="H3" s="7"/>
      <c r="I3" s="7"/>
      <c r="J3" s="7"/>
      <c r="K3" s="7"/>
      <c r="L3" s="10"/>
      <c r="M3" s="7"/>
      <c r="N3" s="7"/>
      <c r="O3" s="7"/>
    </row>
    <row r="4" spans="1:15" ht="15.75">
      <c r="A4" s="8" t="s">
        <v>2</v>
      </c>
      <c r="B4" s="7"/>
      <c r="C4" s="8"/>
      <c r="D4" s="7"/>
      <c r="E4" s="7"/>
      <c r="F4" s="7"/>
      <c r="G4" s="7"/>
      <c r="H4" s="7"/>
      <c r="I4" s="7"/>
      <c r="J4" s="11"/>
      <c r="K4" s="7"/>
      <c r="L4" s="7"/>
      <c r="M4" s="12"/>
      <c r="N4" s="13"/>
      <c r="O4" s="7"/>
    </row>
    <row r="5" spans="1:15" ht="15.75" thickBot="1">
      <c r="A5" s="14"/>
      <c r="B5" s="15"/>
      <c r="C5" s="1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7"/>
      <c r="B6" s="18"/>
      <c r="C6" s="19" t="s">
        <v>3</v>
      </c>
      <c r="D6" s="18"/>
      <c r="E6" s="18"/>
      <c r="F6" s="18"/>
      <c r="G6" s="18"/>
      <c r="H6" s="18"/>
      <c r="I6" s="83" t="s">
        <v>4</v>
      </c>
      <c r="J6" s="83"/>
      <c r="K6" s="83"/>
      <c r="L6" s="84"/>
      <c r="M6" s="18"/>
      <c r="N6" s="18"/>
      <c r="O6" s="18"/>
    </row>
    <row r="7" spans="1:15" ht="48" thickBot="1">
      <c r="A7" s="20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1" t="s">
        <v>10</v>
      </c>
      <c r="G7" s="22" t="s">
        <v>11</v>
      </c>
      <c r="H7" s="21" t="s">
        <v>12</v>
      </c>
      <c r="I7" s="23" t="s">
        <v>13</v>
      </c>
      <c r="J7" s="23" t="str">
        <f>+'[1]OSN '!I9</f>
        <v>JULIO </v>
      </c>
      <c r="K7" s="23" t="str">
        <f>+'[1]OSN '!J9</f>
        <v>AGOSTO</v>
      </c>
      <c r="L7" s="24" t="str">
        <f>+'[1]OSN '!K9</f>
        <v>SETIEMBRE</v>
      </c>
      <c r="M7" s="24" t="s">
        <v>14</v>
      </c>
      <c r="N7" s="24" t="s">
        <v>15</v>
      </c>
      <c r="O7" s="24" t="s">
        <v>16</v>
      </c>
    </row>
    <row r="8" spans="1:15" ht="15">
      <c r="A8" s="25"/>
      <c r="B8" s="26"/>
      <c r="C8" s="27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9"/>
    </row>
    <row r="9" spans="1:15" ht="18">
      <c r="A9" s="25" t="s">
        <v>17</v>
      </c>
      <c r="B9" s="30" t="s">
        <v>18</v>
      </c>
      <c r="C9" s="31">
        <f>+'[1]OSN '!C11+'[1]INM'!C11+'[1]CORO'!C11+'[1]CLN'!C10+'[1]sinemu'!C11</f>
        <v>296616200</v>
      </c>
      <c r="D9" s="31">
        <f>+D10+D17</f>
        <v>14864743</v>
      </c>
      <c r="E9" s="31">
        <f>+'[1]OSN '!D11+'[1]INM'!E11+'[1]CORO'!E11+'[1]CLN'!E10+'[1]sinemu'!D11</f>
        <v>14864743</v>
      </c>
      <c r="F9" s="31">
        <f>+'[1]OSN '!E11+'[1]INM'!E11+'[1]CORO'!E11+'[1]CLN'!E10+'[1]sinemu'!E11</f>
        <v>27294933</v>
      </c>
      <c r="G9" s="32">
        <f>+'[1]OSN '!F11+'[1]INM'!F11+'[1]CORO'!F11+'[1]CLN'!F10+'[1]sinemu'!F11</f>
        <v>0</v>
      </c>
      <c r="H9" s="31">
        <f>+H10+H17</f>
        <v>311480943</v>
      </c>
      <c r="I9" s="31">
        <f>(+I15+I20+I24+I14)</f>
        <v>144321134.92000002</v>
      </c>
      <c r="J9" s="31">
        <f>+J10+J22</f>
        <v>24613768.03</v>
      </c>
      <c r="K9" s="31">
        <f>+K10+K22</f>
        <v>42470205.56</v>
      </c>
      <c r="L9" s="31">
        <f>+L10+L22</f>
        <v>23187439.330000002</v>
      </c>
      <c r="M9" s="31">
        <f>+M10+M22</f>
        <v>90271412.91999999</v>
      </c>
      <c r="N9" s="31">
        <f>(+N15+N20+N24+N14)</f>
        <v>234592547.84</v>
      </c>
      <c r="O9" s="33">
        <f>+O15+O20+O24+O14</f>
        <v>83103490.15999998</v>
      </c>
    </row>
    <row r="10" spans="1:16" ht="18">
      <c r="A10" s="17" t="s">
        <v>19</v>
      </c>
      <c r="B10" s="30" t="s">
        <v>20</v>
      </c>
      <c r="C10" s="34">
        <f>+'[1]OSN '!C12+'[1]INM'!C12+'[1]CORO'!C12+'[1]CLN'!C11+'[1]sinemu'!C12</f>
        <v>171236200</v>
      </c>
      <c r="D10" s="34">
        <f>+D15+D14</f>
        <v>14864743</v>
      </c>
      <c r="E10" s="34">
        <f>+'[1]OSN '!D12+'[1]INM'!E12+'[1]CORO'!E12+'[1]CLN'!E11+'[1]sinemu'!D12</f>
        <v>14864743</v>
      </c>
      <c r="F10" s="34">
        <f>+'[1]OSN '!E12+'[1]INM'!E12+'[1]CORO'!E12+'[1]CLN'!E11+'[1]sinemu'!E12</f>
        <v>14864743</v>
      </c>
      <c r="G10" s="35">
        <f>+'[1]OSN '!F12+'[1]INM'!F12+'[1]CORO'!F12+'[1]CLN'!F11+'[1]sinemu'!F12</f>
        <v>0</v>
      </c>
      <c r="H10" s="34">
        <f>+H15+H14</f>
        <v>186100943</v>
      </c>
      <c r="I10" s="34">
        <f aca="true" t="shared" si="0" ref="I10:N10">+I14+I17+I15</f>
        <v>137515578.73000002</v>
      </c>
      <c r="J10" s="34">
        <f t="shared" si="0"/>
        <v>24046052</v>
      </c>
      <c r="K10" s="34">
        <f t="shared" si="0"/>
        <v>42393273</v>
      </c>
      <c r="L10" s="34">
        <f t="shared" si="0"/>
        <v>22772437.6</v>
      </c>
      <c r="M10" s="34">
        <f t="shared" si="0"/>
        <v>89211762.6</v>
      </c>
      <c r="N10" s="34">
        <f t="shared" si="0"/>
        <v>226727341.33</v>
      </c>
      <c r="O10" s="34">
        <f>+O15+O14</f>
        <v>60210868.16999999</v>
      </c>
      <c r="P10" s="36"/>
    </row>
    <row r="11" spans="1:16" ht="15" hidden="1">
      <c r="A11" s="25" t="s">
        <v>21</v>
      </c>
      <c r="B11" s="37" t="s">
        <v>22</v>
      </c>
      <c r="C11" s="27">
        <f>+'[1]OSN '!C13+'[1]INM'!C13+'[1]CORO'!C13+'[1]CLN'!C12+'[1]sinemu'!C13</f>
        <v>0</v>
      </c>
      <c r="D11" s="27"/>
      <c r="E11" s="27"/>
      <c r="F11" s="27">
        <f>+'[1]OSN '!E13+'[1]INM'!E13+'[1]CORO'!E13+'[1]CLN'!E12+'[1]sinemu'!E13</f>
        <v>0</v>
      </c>
      <c r="G11" s="28">
        <f>+'[1]OSN '!F13+'[1]INM'!F13+'[1]CORO'!F13+'[1]CLN'!F12+'[1]sinemu'!F13</f>
        <v>0</v>
      </c>
      <c r="H11" s="27">
        <f>+'[1]OSN '!G13+'[1]INM'!G13+'[1]CORO'!G13+'[1]CLN'!G12+'[1]sinemu'!G13</f>
        <v>0</v>
      </c>
      <c r="I11" s="27">
        <f>+'[1]OSN '!H13+'[1]INM'!H13+'[1]CORO'!H13+'[1]CLN'!H12+'[1]sinemu'!H13</f>
        <v>0</v>
      </c>
      <c r="J11" s="27">
        <f>+'[1]OSN '!I13+'[1]INM'!I13+'[1]CORO'!I13+'[1]CLN'!I12+'[1]sinemu'!I13</f>
        <v>0</v>
      </c>
      <c r="K11" s="27">
        <f>+'[1]OSN '!J13+'[1]INM'!J13+'[1]CORO'!J13+'[1]CLN'!J12+'[1]sinemu'!J13</f>
        <v>0</v>
      </c>
      <c r="L11" s="27">
        <f>+'[1]OSN '!K13+'[1]INM'!K13+'[1]CORO'!K13+'[1]CLN'!K12+'[1]sinemu'!K13</f>
        <v>0</v>
      </c>
      <c r="M11" s="27">
        <f>+'[1]OSN '!L13+'[1]INM'!L13+'[1]CORO'!L13+'[1]CLN'!L12+'[1]sinemu'!L13</f>
        <v>0</v>
      </c>
      <c r="N11" s="27">
        <f>+'[1]OSN '!M13+'[1]INM'!M13+'[1]CORO'!M13+'[1]CLN'!M12+'[1]sinemu'!M13</f>
        <v>0</v>
      </c>
      <c r="O11" s="29">
        <f>+'[1]OSN '!N13+'[1]INM'!N13+'[1]CORO'!N13+'[1]CLN'!N12+'[1]sinemu'!N13</f>
        <v>0</v>
      </c>
      <c r="P11" s="36"/>
    </row>
    <row r="12" spans="1:16" ht="15" hidden="1">
      <c r="A12" s="25" t="s">
        <v>23</v>
      </c>
      <c r="B12" s="37" t="s">
        <v>24</v>
      </c>
      <c r="C12" s="27">
        <f>+'[1]OSN '!C15+'[1]INM'!C14+'[1]CORO'!C14+'[1]CLN'!C13+'[1]sinemu'!C14</f>
        <v>0</v>
      </c>
      <c r="D12" s="27"/>
      <c r="E12" s="27"/>
      <c r="F12" s="27">
        <f>+'[1]OSN '!E15+'[1]INM'!E14+'[1]CORO'!E14+'[1]CLN'!E13+'[1]sinemu'!E14</f>
        <v>0</v>
      </c>
      <c r="G12" s="28">
        <f>+'[1]OSN '!F15+'[1]INM'!F14+'[1]CORO'!F14+'[1]CLN'!F13+'[1]sinemu'!F14</f>
        <v>0</v>
      </c>
      <c r="H12" s="27">
        <f>+'[1]OSN '!G15+'[1]INM'!G14+'[1]CORO'!G14+'[1]CLN'!G13+'[1]sinemu'!G14</f>
        <v>0</v>
      </c>
      <c r="I12" s="27">
        <f>+'[1]OSN '!H15+'[1]INM'!H14+'[1]CORO'!H14+'[1]CLN'!H13+'[1]sinemu'!H14</f>
        <v>0</v>
      </c>
      <c r="J12" s="27">
        <f>+'[1]OSN '!I15+'[1]INM'!I14+'[1]CORO'!I14+'[1]CLN'!I13+'[1]sinemu'!I14</f>
        <v>0</v>
      </c>
      <c r="K12" s="27">
        <f>+'[1]OSN '!J15+'[1]INM'!J14+'[1]CORO'!J14+'[1]CLN'!J13+'[1]sinemu'!J14</f>
        <v>0</v>
      </c>
      <c r="L12" s="27">
        <f>+'[1]OSN '!K15+'[1]INM'!K14+'[1]CORO'!K14+'[1]CLN'!K13+'[1]sinemu'!K14</f>
        <v>0</v>
      </c>
      <c r="M12" s="27">
        <f>+'[1]OSN '!L15+'[1]INM'!L14+'[1]CORO'!L14+'[1]CLN'!L13+'[1]sinemu'!L14</f>
        <v>0</v>
      </c>
      <c r="N12" s="27">
        <f>+'[1]OSN '!M15+'[1]INM'!M14+'[1]CORO'!M14+'[1]CLN'!M13+'[1]sinemu'!M14</f>
        <v>0</v>
      </c>
      <c r="O12" s="29">
        <f>+'[1]OSN '!N15+'[1]INM'!N14+'[1]CORO'!N14+'[1]CLN'!N13+'[1]sinemu'!N14</f>
        <v>0</v>
      </c>
      <c r="P12" s="36"/>
    </row>
    <row r="13" spans="1:16" ht="15">
      <c r="A13" s="25"/>
      <c r="B13" s="37"/>
      <c r="C13" s="27"/>
      <c r="D13" s="27"/>
      <c r="E13" s="27"/>
      <c r="F13" s="27"/>
      <c r="G13" s="28"/>
      <c r="H13" s="27"/>
      <c r="I13" s="27"/>
      <c r="J13" s="27"/>
      <c r="K13" s="27"/>
      <c r="L13" s="27"/>
      <c r="M13" s="27"/>
      <c r="N13" s="27"/>
      <c r="O13" s="29"/>
      <c r="P13" s="36"/>
    </row>
    <row r="14" spans="1:16" ht="15">
      <c r="A14" s="25" t="s">
        <v>25</v>
      </c>
      <c r="B14" s="37" t="s">
        <v>26</v>
      </c>
      <c r="C14" s="27">
        <f>+'[1]OSN '!C14</f>
        <v>3593700</v>
      </c>
      <c r="D14" s="27">
        <v>0</v>
      </c>
      <c r="E14" s="27"/>
      <c r="F14" s="27"/>
      <c r="G14" s="28"/>
      <c r="H14" s="27">
        <f>+C14+D14</f>
        <v>3593700</v>
      </c>
      <c r="I14" s="27">
        <f>+'[1]OSN '!H14</f>
        <v>1732050</v>
      </c>
      <c r="J14" s="27">
        <f>+'[1]OSN '!I14</f>
        <v>300000</v>
      </c>
      <c r="K14" s="27">
        <f>+'[1]OSN '!J14</f>
        <v>0</v>
      </c>
      <c r="L14" s="27">
        <f>+'[1]OSN '!K14</f>
        <v>300000</v>
      </c>
      <c r="M14" s="27">
        <f>+J14+K14+L14</f>
        <v>600000</v>
      </c>
      <c r="N14" s="27">
        <f>+M14+I14</f>
        <v>2332050</v>
      </c>
      <c r="O14" s="29">
        <f>+H14-N14</f>
        <v>1261650</v>
      </c>
      <c r="P14" s="36"/>
    </row>
    <row r="15" spans="1:17" ht="15">
      <c r="A15" s="25" t="s">
        <v>27</v>
      </c>
      <c r="B15" s="37" t="s">
        <v>28</v>
      </c>
      <c r="C15" s="27">
        <f>+'[1]OSN '!C16+'[1]INM'!C15+'[1]CORO'!C15+'[1]CLN'!C14+'[1]sinemu'!C15</f>
        <v>167642500</v>
      </c>
      <c r="D15" s="27">
        <f>+'[1]CLN'!E14</f>
        <v>14864743</v>
      </c>
      <c r="E15" s="27"/>
      <c r="F15" s="27">
        <f>+'[1]OSN '!E16+'[1]INM'!E15+'[1]CORO'!E15+'[1]CLN'!E14+'[1]sinemu'!E15</f>
        <v>14864743</v>
      </c>
      <c r="G15" s="28">
        <f>+'[1]OSN '!F16+'[1]INM'!F15+'[1]CORO'!F15+'[1]CLN'!F14+'[1]sinemu'!F15</f>
        <v>0</v>
      </c>
      <c r="H15" s="27">
        <f>(+'[1]OSN '!G16+'[1]INM'!G15+'[1]CORO'!G15+'[1]CLN'!G14+'[1]sinemu'!G15)</f>
        <v>182507243</v>
      </c>
      <c r="I15" s="27">
        <f>+'[1]OSN '!H16+'[1]INM'!H15+'[1]CORO'!H15+'[1]CLN'!H14+'[1]sinemu'!H15</f>
        <v>63482585.230000004</v>
      </c>
      <c r="J15" s="27">
        <f>+'[1]OSN '!I16+'[1]INM'!I15+'[1]CORO'!I15+'[1]CLN'!I14+'[1]sinemu'!I15</f>
        <v>0</v>
      </c>
      <c r="K15" s="27">
        <f>+'[1]OSN '!J16+'[1]INM'!J15+'[1]CORO'!J15+'[1]CLN'!J14+'[1]sinemu'!J15</f>
        <v>39864743</v>
      </c>
      <c r="L15" s="27">
        <f>+'[1]OSN '!K16+'[1]INM'!K15+'[1]CORO'!K15+'[1]CLN'!K14+'[1]sinemu'!K15</f>
        <v>20210696.6</v>
      </c>
      <c r="M15" s="27">
        <f>+'[1]OSN '!L16+'[1]INM'!L15+'[1]CORO'!L15+'[1]CLN'!L14+'[1]sinemu'!L15</f>
        <v>60075439.6</v>
      </c>
      <c r="N15" s="27">
        <f>+'[1]OSN '!M16+'[1]INM'!M15+'[1]CORO'!M15+'[1]CLN'!M14+'[1]sinemu'!M15</f>
        <v>123558024.83000001</v>
      </c>
      <c r="O15" s="29">
        <f>+'[1]OSN '!N16+'[1]INM'!N15+'[1]CORO'!N15+'[1]CLN'!N14+'[1]sinemu'!N15</f>
        <v>58949218.16999999</v>
      </c>
      <c r="P15" s="36"/>
      <c r="Q15" s="28"/>
    </row>
    <row r="16" spans="1:16" ht="15">
      <c r="A16" s="25"/>
      <c r="B16" s="26"/>
      <c r="C16" s="27">
        <f>+'[1]OSN '!C17+'[1]INM'!C16+'[1]CORO'!C16+'[1]CLN'!C15+'[1]sinemu'!C16</f>
        <v>0</v>
      </c>
      <c r="D16" s="27"/>
      <c r="E16" s="27"/>
      <c r="F16" s="27">
        <f>+'[1]OSN '!E17+'[1]INM'!E16+'[1]CORO'!E16+'[1]CLN'!E15+'[1]sinemu'!E16</f>
        <v>0</v>
      </c>
      <c r="G16" s="28">
        <f>+'[1]OSN '!F17+'[1]INM'!F16+'[1]CORO'!F16+'[1]CLN'!F15+'[1]sinemu'!F16</f>
        <v>0</v>
      </c>
      <c r="H16" s="27">
        <f>+'[1]OSN '!G17+'[1]INM'!G16+'[1]CORO'!G16+'[1]CLN'!G15+'[1]sinemu'!G16</f>
        <v>0</v>
      </c>
      <c r="I16" s="27">
        <f>+'[1]OSN '!H17+'[1]INM'!H16+'[1]CORO'!H16+'[1]CLN'!H15+'[1]sinemu'!H16</f>
        <v>0</v>
      </c>
      <c r="J16" s="27">
        <f>+'[1]OSN '!I17+'[1]INM'!I16+'[1]CORO'!I16+'[1]CLN'!I15+'[1]sinemu'!I16</f>
        <v>0</v>
      </c>
      <c r="K16" s="27">
        <f>+'[1]OSN '!J17+'[1]INM'!J16+'[1]CORO'!J16+'[1]CLN'!J15+'[1]sinemu'!J16</f>
        <v>0</v>
      </c>
      <c r="L16" s="27">
        <f>+'[1]OSN '!K17+'[1]INM'!K16+'[1]CORO'!K16+'[1]CLN'!K15+'[1]sinemu'!K16</f>
        <v>0</v>
      </c>
      <c r="M16" s="27">
        <f>+'[1]OSN '!L17+'[1]INM'!L16+'[1]CORO'!L16+'[1]CLN'!L15+'[1]sinemu'!L16</f>
        <v>0</v>
      </c>
      <c r="N16" s="27">
        <f>+'[1]OSN '!M17+'[1]INM'!M16+'[1]CORO'!M16+'[1]CLN'!M15+'[1]sinemu'!M16</f>
        <v>0</v>
      </c>
      <c r="O16" s="29">
        <f>+'[1]OSN '!N17+'[1]INM'!N16+'[1]CORO'!N16+'[1]CLN'!N15+'[1]sinemu'!N16</f>
        <v>0</v>
      </c>
      <c r="P16" s="36"/>
    </row>
    <row r="17" spans="1:16" ht="18">
      <c r="A17" s="17" t="s">
        <v>29</v>
      </c>
      <c r="B17" s="30" t="s">
        <v>30</v>
      </c>
      <c r="C17" s="31">
        <f>+'[1]OSN '!C18+'[1]INM'!C17+'[1]CORO'!C17+'[1]CLN'!C16+'[1]sinemu'!C17</f>
        <v>125380000</v>
      </c>
      <c r="D17" s="31">
        <f>+D20</f>
        <v>0</v>
      </c>
      <c r="E17" s="31">
        <f>+'[1]OSN '!D18+'[1]INM'!E17+'[1]CORO'!E17+'[1]CLN'!E16+'[1]sinemu'!D17</f>
        <v>0</v>
      </c>
      <c r="F17" s="27">
        <f>+'[1]OSN '!E18+'[1]INM'!E17+'[1]CORO'!E17+'[1]CLN'!E16+'[1]sinemu'!E17</f>
        <v>0</v>
      </c>
      <c r="G17" s="28">
        <f>+'[1]OSN '!F18+'[1]INM'!F17+'[1]CORO'!F17+'[1]CLN'!F16+'[1]sinemu'!F17</f>
        <v>0</v>
      </c>
      <c r="H17" s="31">
        <f>+H20</f>
        <v>125380000</v>
      </c>
      <c r="I17" s="31">
        <f>+'[1]OSN '!H18+'[1]INM'!H17+'[1]CORO'!H17+'[1]CLN'!H16+'[1]sinemu'!H17</f>
        <v>72300943.5</v>
      </c>
      <c r="J17" s="31">
        <f>+'[1]OSN '!I18+'[1]INM'!I17+'[1]CORO'!I17+'[1]CLN'!I16+'[1]sinemu'!I17</f>
        <v>23746052</v>
      </c>
      <c r="K17" s="31">
        <f>+'[1]OSN '!J18+'[1]INM'!J17+'[1]CORO'!J17+'[1]CLN'!J16+'[1]sinemu'!J17</f>
        <v>2528530</v>
      </c>
      <c r="L17" s="31">
        <f>+'[1]OSN '!K18+'[1]INM'!K17+'[1]CORO'!K17+'[1]CLN'!K16+'[1]sinemu'!K17</f>
        <v>2261741</v>
      </c>
      <c r="M17" s="31">
        <f>+'[1]OSN '!L18+'[1]INM'!L17+'[1]CORO'!L17+'[1]CLN'!L16+'[1]sinemu'!L17</f>
        <v>28536323</v>
      </c>
      <c r="N17" s="31">
        <f>+N20</f>
        <v>100837266.5</v>
      </c>
      <c r="O17" s="33">
        <f>+'[1]OSN '!N18+'[1]INM'!N17+'[1]CORO'!N17+'[1]CLN'!N16+'[1]sinemu'!N17</f>
        <v>24542733.5</v>
      </c>
      <c r="P17" s="36"/>
    </row>
    <row r="18" spans="1:16" ht="18">
      <c r="A18" s="17"/>
      <c r="B18" s="30" t="s">
        <v>31</v>
      </c>
      <c r="C18" s="27">
        <f>+'[1]OSN '!C19+'[1]INM'!C18+'[1]CORO'!C18+'[1]CLN'!C17+'[1]sinemu'!C18</f>
        <v>0</v>
      </c>
      <c r="D18" s="27"/>
      <c r="E18" s="27"/>
      <c r="F18" s="27">
        <f>+'[1]OSN '!E19+'[1]INM'!E18+'[1]CORO'!E18+'[1]CLN'!E17+'[1]sinemu'!E18</f>
        <v>0</v>
      </c>
      <c r="G18" s="28">
        <f>+'[1]OSN '!F19+'[1]INM'!F18+'[1]CORO'!F18+'[1]CLN'!F17+'[1]sinemu'!F18</f>
        <v>0</v>
      </c>
      <c r="H18" s="27">
        <f>+'[1]OSN '!G19+'[1]INM'!G18+'[1]CORO'!G18+'[1]CLN'!G17+'[1]sinemu'!G18</f>
        <v>0</v>
      </c>
      <c r="I18" s="27">
        <f>+'[1]OSN '!H19+'[1]INM'!H18+'[1]CORO'!H18+'[1]CLN'!H17+'[1]sinemu'!H18</f>
        <v>0</v>
      </c>
      <c r="J18" s="27">
        <f>+'[1]OSN '!I19+'[1]INM'!I18+'[1]CORO'!I18+'[1]CLN'!I17+'[1]sinemu'!I18</f>
        <v>0</v>
      </c>
      <c r="K18" s="27">
        <f>+'[1]OSN '!J19+'[1]INM'!J18+'[1]CORO'!J18+'[1]CLN'!J17+'[1]sinemu'!J18</f>
        <v>0</v>
      </c>
      <c r="L18" s="27">
        <f>+'[1]OSN '!K19+'[1]INM'!K18+'[1]CORO'!K18+'[1]CLN'!K17+'[1]sinemu'!K18</f>
        <v>0</v>
      </c>
      <c r="M18" s="27">
        <f>+'[1]OSN '!L19+'[1]INM'!L18+'[1]CORO'!L18+'[1]CLN'!L17+'[1]sinemu'!L18</f>
        <v>0</v>
      </c>
      <c r="N18" s="27">
        <f>+'[1]OSN '!M19+'[1]INM'!M18+'[1]CORO'!M18+'[1]CLN'!M17+'[1]sinemu'!M18</f>
        <v>0</v>
      </c>
      <c r="O18" s="29">
        <f>+'[1]OSN '!N19+'[1]INM'!N18+'[1]CORO'!N18+'[1]CLN'!N17+'[1]sinemu'!N18</f>
        <v>0</v>
      </c>
      <c r="P18" s="36"/>
    </row>
    <row r="19" spans="1:16" ht="15.75">
      <c r="A19" s="17" t="s">
        <v>32</v>
      </c>
      <c r="B19" s="38" t="s">
        <v>33</v>
      </c>
      <c r="C19" s="27">
        <f>+'[1]OSN '!C20+'[1]INM'!C19+'[1]CORO'!C19+'[1]CLN'!C18+'[1]sinemu'!C19</f>
        <v>0</v>
      </c>
      <c r="D19" s="27"/>
      <c r="E19" s="27"/>
      <c r="F19" s="27">
        <f>+'[1]OSN '!E20+'[1]INM'!E19+'[1]CORO'!E19+'[1]CLN'!E18+'[1]sinemu'!E19</f>
        <v>0</v>
      </c>
      <c r="G19" s="28">
        <f>+'[1]OSN '!F20+'[1]INM'!F19+'[1]CORO'!F19+'[1]CLN'!F18+'[1]sinemu'!F19</f>
        <v>0</v>
      </c>
      <c r="H19" s="27">
        <f>+'[1]OSN '!G20+'[1]INM'!G19+'[1]CORO'!G19+'[1]CLN'!G18+'[1]sinemu'!G19</f>
        <v>0</v>
      </c>
      <c r="I19" s="27">
        <f>+'[1]OSN '!H20+'[1]INM'!H19+'[1]CORO'!H19+'[1]CLN'!H18+'[1]sinemu'!H19</f>
        <v>0</v>
      </c>
      <c r="J19" s="27">
        <f>+'[1]OSN '!I20+'[1]INM'!I19+'[1]CORO'!I19+'[1]CLN'!I18+'[1]sinemu'!I19</f>
        <v>0</v>
      </c>
      <c r="K19" s="27">
        <f>+'[1]OSN '!J20+'[1]INM'!J19+'[1]CORO'!J19+'[1]CLN'!J18+'[1]sinemu'!J19</f>
        <v>0</v>
      </c>
      <c r="L19" s="27">
        <f>+'[1]OSN '!K20+'[1]INM'!K19+'[1]CORO'!K19+'[1]CLN'!K18+'[1]sinemu'!K19</f>
        <v>0</v>
      </c>
      <c r="M19" s="27">
        <f>+'[1]OSN '!L20+'[1]INM'!L19+'[1]CORO'!L19+'[1]CLN'!L18+'[1]sinemu'!L19</f>
        <v>0</v>
      </c>
      <c r="N19" s="27">
        <f>+'[1]OSN '!M20+'[1]INM'!M19+'[1]CORO'!M19+'[1]CLN'!M18+'[1]sinemu'!M19</f>
        <v>0</v>
      </c>
      <c r="O19" s="29">
        <f>+'[1]OSN '!N20+'[1]INM'!N19+'[1]CORO'!N19+'[1]CLN'!N18+'[1]sinemu'!N19</f>
        <v>0</v>
      </c>
      <c r="P19" s="36"/>
    </row>
    <row r="20" spans="1:16" ht="15">
      <c r="A20" s="25" t="s">
        <v>34</v>
      </c>
      <c r="B20" s="37" t="s">
        <v>35</v>
      </c>
      <c r="C20" s="27">
        <f>+'[1]OSN '!C21+'[1]INM'!C20+'[1]CORO'!C20+'[1]CLN'!C19+'[1]sinemu'!C20</f>
        <v>125380000</v>
      </c>
      <c r="D20" s="27">
        <v>0</v>
      </c>
      <c r="E20" s="27"/>
      <c r="F20" s="27">
        <f>+'[1]OSN '!E21+'[1]INM'!E20+'[1]CORO'!E20+'[1]CLN'!E19+'[1]sinemu'!E20</f>
        <v>0</v>
      </c>
      <c r="G20" s="28">
        <f>+'[1]OSN '!F21+'[1]INM'!F20+'[1]CORO'!F20+'[1]CLN'!F19+'[1]sinemu'!F20</f>
        <v>0</v>
      </c>
      <c r="H20" s="27">
        <f>+'[1]OSN '!G21+'[1]INM'!G20+'[1]CORO'!G20+'[1]CLN'!G19+'[1]sinemu'!G20</f>
        <v>125380000</v>
      </c>
      <c r="I20" s="27">
        <f>+'[1]OSN '!H21+'[1]INM'!H20+'[1]CORO'!H20+'[1]CLN'!H19+'[1]sinemu'!H20</f>
        <v>72300943.5</v>
      </c>
      <c r="J20" s="27">
        <f>+'[1]OSN '!I21+'[1]INM'!I20+'[1]CORO'!I20+'[1]CLN'!I19+'[1]sinemu'!I20</f>
        <v>23746052</v>
      </c>
      <c r="K20" s="27">
        <f>+'[1]OSN '!J21+'[1]INM'!J20+'[1]CORO'!J20+'[1]CLN'!J19+'[1]sinemu'!J20</f>
        <v>2528530</v>
      </c>
      <c r="L20" s="27">
        <f>+'[1]OSN '!K21+'[1]INM'!K20+'[1]CORO'!K20+'[1]CLN'!K19+'[1]sinemu'!K20</f>
        <v>2261741</v>
      </c>
      <c r="M20" s="27">
        <f>+'[1]OSN '!L21+'[1]INM'!L20+'[1]CORO'!L20+'[1]CLN'!L19+'[1]sinemu'!L20</f>
        <v>28536323</v>
      </c>
      <c r="N20" s="27">
        <f>+'[1]OSN '!M21+'[1]INM'!M20+'[1]CORO'!M20+'[1]CLN'!M19+'[1]sinemu'!M20</f>
        <v>100837266.5</v>
      </c>
      <c r="O20" s="29">
        <f>+'[1]OSN '!N21+'[1]INM'!N20+'[1]CORO'!N20+'[1]CLN'!N19+'[1]sinemu'!N20</f>
        <v>24542733.5</v>
      </c>
      <c r="P20" s="36"/>
    </row>
    <row r="21" spans="1:16" ht="15">
      <c r="A21" s="25"/>
      <c r="B21" s="26" t="s">
        <v>36</v>
      </c>
      <c r="C21" s="27">
        <f>+'[1]OSN '!C22+'[1]INM'!C21+'[1]CORO'!C21+'[1]CLN'!C20+'[1]sinemu'!C21</f>
        <v>0</v>
      </c>
      <c r="D21" s="27"/>
      <c r="E21" s="27"/>
      <c r="F21" s="27">
        <f>+'[1]OSN '!E22+'[1]INM'!E21+'[1]CORO'!E21+'[1]CLN'!E20+'[1]sinemu'!E21</f>
        <v>0</v>
      </c>
      <c r="G21" s="28">
        <f>+'[1]OSN '!F22+'[1]INM'!F21+'[1]CORO'!F21+'[1]CLN'!F20+'[1]sinemu'!F21</f>
        <v>0</v>
      </c>
      <c r="H21" s="27">
        <f>+'[1]OSN '!G22+'[1]INM'!G21+'[1]CORO'!G21+'[1]CLN'!G20+'[1]sinemu'!G21</f>
        <v>0</v>
      </c>
      <c r="I21" s="27">
        <f>+'[1]OSN '!H22+'[1]INM'!H21+'[1]CORO'!H21+'[1]CLN'!H20+'[1]sinemu'!H21</f>
        <v>0</v>
      </c>
      <c r="J21" s="27">
        <f>+'[1]OSN '!I22+'[1]INM'!I21+'[1]CORO'!I21+'[1]CLN'!I20+'[1]sinemu'!I21</f>
        <v>0</v>
      </c>
      <c r="K21" s="27">
        <f>+'[1]OSN '!J22+'[1]INM'!J21+'[1]CORO'!J21+'[1]CLN'!J20+'[1]sinemu'!J21</f>
        <v>0</v>
      </c>
      <c r="L21" s="27">
        <f>+'[1]OSN '!K22+'[1]INM'!K21+'[1]CORO'!K21+'[1]CLN'!K20+'[1]sinemu'!K21</f>
        <v>0</v>
      </c>
      <c r="M21" s="27">
        <f>+'[1]OSN '!L22+'[1]INM'!L21+'[1]CORO'!L21+'[1]CLN'!L20+'[1]sinemu'!L21</f>
        <v>0</v>
      </c>
      <c r="N21" s="27">
        <f>+'[1]OSN '!M22+'[1]INM'!M21+'[1]CORO'!M21+'[1]CLN'!M20+'[1]sinemu'!M21</f>
        <v>0</v>
      </c>
      <c r="O21" s="29">
        <f>+'[1]OSN '!N22+'[1]INM'!N21+'[1]CORO'!N21+'[1]CLN'!N20+'[1]sinemu'!N21</f>
        <v>0</v>
      </c>
      <c r="P21" s="36"/>
    </row>
    <row r="22" spans="1:16" ht="18">
      <c r="A22" s="17" t="s">
        <v>37</v>
      </c>
      <c r="B22" s="39" t="s">
        <v>38</v>
      </c>
      <c r="C22" s="34">
        <f>+'[1]OSN '!C23+'[1]INM'!C22+'[1]CORO'!C22+'[1]CLN'!C21+'[1]sinemu'!C22</f>
        <v>0</v>
      </c>
      <c r="D22" s="34">
        <f>+D24</f>
        <v>6215095</v>
      </c>
      <c r="E22" s="34">
        <f>+'[1]OSN '!D23+'[1]INM'!E22+'[1]CORO'!E22+'[1]CLN'!E21+'[1]sinemu'!D22</f>
        <v>0</v>
      </c>
      <c r="F22" s="34">
        <f>+'[1]OSN '!E23+'[1]INM'!E22+'[1]CORO'!E22+'[1]CLN'!E21+'[1]sinemu'!E22</f>
        <v>12430190</v>
      </c>
      <c r="G22" s="35">
        <f>+'[1]OSN '!F23+'[1]INM'!F22+'[1]CORO'!F22+'[1]CLN'!F21+'[1]sinemu'!F22</f>
        <v>0</v>
      </c>
      <c r="H22" s="34">
        <f>+H24</f>
        <v>6215095</v>
      </c>
      <c r="I22" s="34">
        <f>+'[1]OSN '!H23+'[1]INM'!H22+'[1]CORO'!H22+'[1]CLN'!H21+'[1]sinemu'!H22</f>
        <v>6805556.19</v>
      </c>
      <c r="J22" s="34">
        <f>+'[1]OSN '!I23+'[1]INM'!I22+'[1]CORO'!I22+'[1]CLN'!I21+'[1]sinemu'!I22</f>
        <v>567716.03</v>
      </c>
      <c r="K22" s="34">
        <f>+'[1]OSN '!J23+'[1]INM'!J22+'[1]CORO'!J22+'[1]CLN'!J21+'[1]sinemu'!J22</f>
        <v>76932.56</v>
      </c>
      <c r="L22" s="34">
        <f>+'[1]OSN '!K23+'[1]INM'!K22+'[1]CORO'!K22+'[1]CLN'!K21+'[1]sinemu'!K22</f>
        <v>415001.73</v>
      </c>
      <c r="M22" s="34">
        <f>+'[1]OSN '!L23+'[1]INM'!L22+'[1]CORO'!L22+'[1]CLN'!L21+'[1]sinemu'!L22</f>
        <v>1059650.32</v>
      </c>
      <c r="N22" s="34">
        <f>+N24</f>
        <v>7865206.510000001</v>
      </c>
      <c r="O22" s="40">
        <f>+'[1]OSN '!N23+'[1]INM'!N22+'[1]CORO'!N22+'[1]CLN'!N21+'[1]sinemu'!N22</f>
        <v>4564983.489999999</v>
      </c>
      <c r="P22" s="36"/>
    </row>
    <row r="23" spans="1:16" ht="15" hidden="1">
      <c r="A23" s="25" t="s">
        <v>39</v>
      </c>
      <c r="B23" s="37" t="s">
        <v>40</v>
      </c>
      <c r="C23" s="27">
        <f>+'[1]OSN '!C24+'[1]INM'!C23+'[1]CORO'!C23+'[1]CLN'!C22+'[1]sinemu'!C23</f>
        <v>0</v>
      </c>
      <c r="D23" s="27"/>
      <c r="E23" s="27"/>
      <c r="F23" s="27">
        <f>+'[1]OSN '!E24+'[1]INM'!E23+'[1]CORO'!E23+'[1]CLN'!E22+'[1]sinemu'!E23</f>
        <v>6215095</v>
      </c>
      <c r="G23" s="28">
        <f>+'[1]OSN '!F24+'[1]INM'!F23+'[1]CORO'!F23+'[1]CLN'!F22+'[1]sinemu'!F23</f>
        <v>0</v>
      </c>
      <c r="H23" s="27">
        <f>+'[1]OSN '!G24+'[1]INM'!G23+'[1]CORO'!G23+'[1]CLN'!G22+'[1]sinemu'!G23</f>
        <v>6215095</v>
      </c>
      <c r="I23" s="27">
        <f>+'[1]OSN '!H24+'[1]INM'!H23+'[1]CORO'!H23+'[1]CLN'!H22+'[1]sinemu'!H23</f>
        <v>0</v>
      </c>
      <c r="J23" s="27">
        <f>+'[1]OSN '!I24+'[1]INM'!I23+'[1]CORO'!I23+'[1]CLN'!I22+'[1]sinemu'!I23</f>
        <v>0</v>
      </c>
      <c r="K23" s="27">
        <f>+'[1]OSN '!J24+'[1]INM'!J23+'[1]CORO'!J23+'[1]CLN'!J22+'[1]sinemu'!J23</f>
        <v>0</v>
      </c>
      <c r="L23" s="27">
        <f>+'[1]OSN '!K24+'[1]INM'!K23+'[1]CORO'!K23+'[1]CLN'!K22+'[1]sinemu'!K23</f>
        <v>0</v>
      </c>
      <c r="M23" s="27">
        <f>+'[1]OSN '!L24+'[1]INM'!L23+'[1]CORO'!L23+'[1]CLN'!L22+'[1]sinemu'!L23</f>
        <v>0</v>
      </c>
      <c r="N23" s="27">
        <f>+'[1]OSN '!M24+'[1]INM'!M23+'[1]CORO'!M23+'[1]CLN'!M22+'[1]sinemu'!M23</f>
        <v>0</v>
      </c>
      <c r="O23" s="29">
        <f>+'[1]OSN '!N24+'[1]INM'!N23+'[1]CORO'!N23+'[1]CLN'!N22+'[1]sinemu'!N23</f>
        <v>6215095</v>
      </c>
      <c r="P23" s="36"/>
    </row>
    <row r="24" spans="1:16" ht="15">
      <c r="A24" s="25" t="s">
        <v>41</v>
      </c>
      <c r="B24" s="37" t="s">
        <v>42</v>
      </c>
      <c r="C24" s="27">
        <f>+'[1]OSN '!C25+'[1]INM'!C24+'[1]CORO'!C24+'[1]CLN'!C23+'[1]sinemu'!C24</f>
        <v>0</v>
      </c>
      <c r="D24" s="27">
        <f>+'[1]OSN '!E25</f>
        <v>6215095</v>
      </c>
      <c r="E24" s="27"/>
      <c r="F24" s="27">
        <f>+'[1]OSN '!E25+'[1]INM'!E24+'[1]CORO'!E24+'[1]CLN'!E23+'[1]sinemu'!E24</f>
        <v>6215095</v>
      </c>
      <c r="G24" s="28">
        <f>+'[1]OSN '!F25+'[1]INM'!F24+'[1]CORO'!F24+'[1]CLN'!F23+'[1]sinemu'!F24</f>
        <v>0</v>
      </c>
      <c r="H24" s="27">
        <f>+'[1]OSN '!G25+'[1]INM'!G24+'[1]CORO'!G24+'[1]CLN'!G23+'[1]sinemu'!G24</f>
        <v>6215095</v>
      </c>
      <c r="I24" s="27">
        <f>+'[1]OSN '!H25+'[1]INM'!H24+'[1]CORO'!H24+'[1]CLN'!H23+'[1]sinemu'!H24</f>
        <v>6805556.19</v>
      </c>
      <c r="J24" s="27">
        <f>+'[1]OSN '!I25+'[1]INM'!I24+'[1]CORO'!I24+'[1]CLN'!I23+'[1]sinemu'!I24</f>
        <v>567716.03</v>
      </c>
      <c r="K24" s="27">
        <f>+'[1]OSN '!J25+'[1]INM'!J24+'[1]CORO'!J24+'[1]CLN'!J23+'[1]sinemu'!J24</f>
        <v>76932.56</v>
      </c>
      <c r="L24" s="27">
        <f>+'[1]OSN '!K25+'[1]INM'!K24+'[1]CORO'!K24+'[1]CLN'!K23+'[1]sinemu'!K24</f>
        <v>415001.73</v>
      </c>
      <c r="M24" s="27">
        <f>+'[1]OSN '!L25+'[1]INM'!L24+'[1]CORO'!L24+'[1]CLN'!L23+'[1]sinemu'!L24</f>
        <v>1059650.32</v>
      </c>
      <c r="N24" s="27">
        <f>+'[1]OSN '!M25+'[1]INM'!M24+'[1]CORO'!M24+'[1]CLN'!M23+'[1]sinemu'!M24</f>
        <v>7865206.510000001</v>
      </c>
      <c r="O24" s="29">
        <f>+'[1]OSN '!N25+'[1]INM'!N24+'[1]CORO'!N24+'[1]CLN'!N23+'[1]sinemu'!N24</f>
        <v>-1650111.5100000007</v>
      </c>
      <c r="P24" s="36"/>
    </row>
    <row r="25" spans="1:16" ht="15">
      <c r="A25" s="25"/>
      <c r="B25" s="26"/>
      <c r="C25" s="27">
        <f>+'[1]OSN '!C26+'[1]INM'!C25+'[1]CORO'!C25+'[1]CLN'!C24+'[1]sinemu'!C25</f>
        <v>0</v>
      </c>
      <c r="D25" s="27"/>
      <c r="E25" s="27"/>
      <c r="F25" s="27">
        <f>+'[1]OSN '!E26+'[1]INM'!E25+'[1]CORO'!E25+'[1]CLN'!E24+'[1]sinemu'!E25</f>
        <v>0</v>
      </c>
      <c r="G25" s="28">
        <f>+'[1]OSN '!F26+'[1]INM'!F25+'[1]CORO'!F25+'[1]CLN'!F24+'[1]sinemu'!F25</f>
        <v>0</v>
      </c>
      <c r="H25" s="27"/>
      <c r="I25" s="27"/>
      <c r="J25" s="27"/>
      <c r="K25" s="27"/>
      <c r="L25" s="27"/>
      <c r="M25" s="27"/>
      <c r="N25" s="27"/>
      <c r="O25" s="29"/>
      <c r="P25" s="36"/>
    </row>
    <row r="26" spans="1:24" ht="18">
      <c r="A26" s="17" t="s">
        <v>43</v>
      </c>
      <c r="B26" s="39" t="s">
        <v>44</v>
      </c>
      <c r="C26" s="34">
        <f>+'[1]OSN '!C27+'[1]INM'!C26+'[1]CORO'!C26+'[1]CLN'!C25+'[1]sinemu'!C26</f>
        <v>3008690000</v>
      </c>
      <c r="D26" s="34">
        <f>+D27+D30</f>
        <v>30000000</v>
      </c>
      <c r="E26" s="34"/>
      <c r="F26" s="34">
        <f>+'[1]OSN '!E27+'[1]INM'!E26+'[1]CORO'!E26+'[1]CLN'!E25+'[1]sinemu'!E26</f>
        <v>30000000</v>
      </c>
      <c r="G26" s="35">
        <f>+'[1]OSN '!F27+'[1]INM'!F26+'[1]CORO'!F26+'[1]CLN'!F25+'[1]sinemu'!F26</f>
        <v>0</v>
      </c>
      <c r="H26" s="34">
        <f>+H28+H30</f>
        <v>3038690000</v>
      </c>
      <c r="I26" s="34">
        <f>+I28+I30</f>
        <v>1475416913.38</v>
      </c>
      <c r="J26" s="34">
        <f>+J28+J30</f>
        <v>209060248</v>
      </c>
      <c r="K26" s="34">
        <f>+'[1]OSN '!J27+'[1]INM'!J26+'[1]CORO'!J26+'[1]CLN'!J25+'[1]sinemu'!J26</f>
        <v>236270977.99</v>
      </c>
      <c r="L26" s="34">
        <f>+'[1]OSN '!K27+'[1]INM'!K26+'[1]CORO'!K26+'[1]CLN'!K25+'[1]sinemu'!K26</f>
        <v>233493143.68</v>
      </c>
      <c r="M26" s="34">
        <f>+'[1]OSN '!L27+'[1]INM'!L26+'[1]CORO'!L26+'[1]CLN'!L25+'[1]sinemu'!L26</f>
        <v>678824369.6700001</v>
      </c>
      <c r="N26" s="34">
        <f>+N28+N30</f>
        <v>2154241283.05</v>
      </c>
      <c r="O26" s="40">
        <f>+O28+O30</f>
        <v>884448716.95</v>
      </c>
      <c r="P26" s="36"/>
      <c r="Q26" s="35"/>
      <c r="R26" s="35"/>
      <c r="S26" s="35"/>
      <c r="T26" s="35"/>
      <c r="U26" s="35"/>
      <c r="V26" s="35"/>
      <c r="W26" s="35"/>
      <c r="X26" s="35"/>
    </row>
    <row r="27" spans="1:16" ht="15">
      <c r="A27" s="25" t="s">
        <v>45</v>
      </c>
      <c r="B27" s="37" t="s">
        <v>46</v>
      </c>
      <c r="C27" s="27">
        <f>+'[1]OSN '!C28+'[1]INM'!C27+'[1]CORO'!C27+'[1]CLN'!C26+'[1]sinemu'!C27</f>
        <v>2857490000</v>
      </c>
      <c r="D27" s="27">
        <f>+D28</f>
        <v>30000000</v>
      </c>
      <c r="E27" s="27">
        <v>0</v>
      </c>
      <c r="F27" s="27">
        <f>+'[1]OSN '!E28+'[1]INM'!E27+'[1]CORO'!E27+'[1]CLN'!E26+'[1]sinemu'!E27</f>
        <v>30000000</v>
      </c>
      <c r="G27" s="28">
        <f>+'[1]OSN '!F28+'[1]INM'!F27+'[1]CORO'!F27+'[1]CLN'!F26+'[1]sinemu'!F27</f>
        <v>0</v>
      </c>
      <c r="H27" s="27">
        <f>+C27+D27</f>
        <v>2887490000</v>
      </c>
      <c r="I27" s="27">
        <f>+I28</f>
        <v>1395046962</v>
      </c>
      <c r="J27" s="41">
        <f>+'[1]OSN '!I28+'[1]INM'!I27+'[1]CORO'!I27+'[1]CLN'!I26+'[1]sinemu'!I27</f>
        <v>209060248.00000003</v>
      </c>
      <c r="K27" s="41">
        <f>+'[1]OSN '!J28+'[1]INM'!J27+'[1]CORO'!J27+'[1]CLN'!J26+'[1]sinemu'!J27</f>
        <v>222413157</v>
      </c>
      <c r="L27" s="27">
        <f>+'[1]OSN '!K28+'[1]INM'!K27+'[1]CORO'!K27+'[1]CLN'!K26+'[1]sinemu'!K27</f>
        <v>222780000</v>
      </c>
      <c r="M27" s="27">
        <f>+'[1]OSN '!L28+'[1]INM'!L27+'[1]CORO'!L27+'[1]CLN'!L26+'[1]sinemu'!L27</f>
        <v>654253405</v>
      </c>
      <c r="N27" s="27">
        <f>+N28</f>
        <v>2049300367</v>
      </c>
      <c r="O27" s="29">
        <f>+H27-N27</f>
        <v>838189633</v>
      </c>
      <c r="P27" s="36"/>
    </row>
    <row r="28" spans="1:16" ht="15.75">
      <c r="A28" s="25" t="s">
        <v>47</v>
      </c>
      <c r="B28" s="37" t="s">
        <v>48</v>
      </c>
      <c r="C28" s="27">
        <f>+'[1]OSN '!C29+'[1]INM'!C28+'[1]CORO'!C28+'[1]CLN'!C27+'[1]sinemu'!C28</f>
        <v>2857490000</v>
      </c>
      <c r="D28" s="34">
        <f>+'[1]OSN '!E29</f>
        <v>30000000</v>
      </c>
      <c r="E28" s="27">
        <v>0</v>
      </c>
      <c r="F28" s="27">
        <f>+'[1]OSN '!E29+'[1]INM'!E28+'[1]CORO'!E28+'[1]CLN'!E27+'[1]sinemu'!E28</f>
        <v>30000000</v>
      </c>
      <c r="G28" s="28">
        <f>+'[1]OSN '!F29+'[1]INM'!F28+'[1]CORO'!F28+'[1]CLN'!F27+'[1]sinemu'!F28</f>
        <v>0</v>
      </c>
      <c r="H28" s="27">
        <f>+C28+D28</f>
        <v>2887490000</v>
      </c>
      <c r="I28" s="27">
        <f>+'[1]OSN '!H29+'[1]INM'!H28+'[1]CORO'!H28+'[1]CLN'!H27+'[1]sinemu'!H28</f>
        <v>1395046962</v>
      </c>
      <c r="J28" s="27">
        <v>209060248</v>
      </c>
      <c r="K28" s="27">
        <v>222413157</v>
      </c>
      <c r="L28" s="27">
        <v>222780000</v>
      </c>
      <c r="M28" s="27">
        <f>+'[1]OSN '!L29+'[1]INM'!L28+'[1]CORO'!L28+'[1]CLN'!L27+'[1]sinemu'!L28</f>
        <v>654253405</v>
      </c>
      <c r="N28" s="27">
        <f>+'[1]OSN '!M29+'[1]INM'!M28+'[1]CORO'!M28+'[1]CLN'!M27+'[1]sinemu'!M28</f>
        <v>2049300367</v>
      </c>
      <c r="O28" s="29">
        <f>+H28-N28</f>
        <v>838189633</v>
      </c>
      <c r="P28" s="36"/>
    </row>
    <row r="29" spans="1:16" ht="15">
      <c r="A29" s="25"/>
      <c r="B29" s="37"/>
      <c r="C29" s="27"/>
      <c r="D29" s="27"/>
      <c r="E29" s="27"/>
      <c r="F29" s="27">
        <f>+'[1]OSN '!E30+'[1]INM'!E29+'[1]CORO'!E29+'[1]CLN'!E28+'[1]sinemu'!E29</f>
        <v>0</v>
      </c>
      <c r="G29" s="28">
        <f>+'[1]OSN '!F30+'[1]INM'!F29+'[1]CORO'!F29+'[1]CLN'!F28+'[1]sinemu'!F29</f>
        <v>0</v>
      </c>
      <c r="H29" s="27">
        <f>+'[1]OSN '!G30+'[1]INM'!G29+'[1]CORO'!G29+'[1]CLN'!G28+'[1]sinemu'!G29</f>
        <v>0</v>
      </c>
      <c r="I29" s="27">
        <f>+'[1]OSN '!H30+'[1]INM'!H29+'[1]CORO'!H29+'[1]CLN'!H28+'[1]sinemu'!H29</f>
        <v>0</v>
      </c>
      <c r="J29" s="27">
        <f>+'[1]OSN '!I30+'[1]INM'!I29+'[1]CORO'!I29+'[1]CLN'!I28+'[1]sinemu'!I29</f>
        <v>0</v>
      </c>
      <c r="K29" s="27">
        <f>+'[1]OSN '!J30+'[1]INM'!J29+'[1]CORO'!J29+'[1]CLN'!J28+'[1]sinemu'!J29</f>
        <v>0</v>
      </c>
      <c r="L29" s="27">
        <f>+'[1]OSN '!K30+'[1]INM'!K29+'[1]CORO'!K29+'[1]CLN'!K28+'[1]sinemu'!K29</f>
        <v>0</v>
      </c>
      <c r="M29" s="27">
        <f>+'[1]OSN '!L30+'[1]INM'!L29+'[1]CORO'!L29+'[1]CLN'!L28+'[1]sinemu'!L29</f>
        <v>0</v>
      </c>
      <c r="N29" s="27">
        <f>+'[1]OSN '!M30+'[1]INM'!M29+'[1]CORO'!M29+'[1]CLN'!M28+'[1]sinemu'!M29</f>
        <v>0</v>
      </c>
      <c r="O29" s="29">
        <f>+'[1]OSN '!N30+'[1]INM'!N29+'[1]CORO'!N29+'[1]CLN'!N28+'[1]sinemu'!N29</f>
        <v>0</v>
      </c>
      <c r="P29" s="36"/>
    </row>
    <row r="30" spans="1:16" ht="15">
      <c r="A30" s="25" t="s">
        <v>49</v>
      </c>
      <c r="B30" s="37" t="s">
        <v>50</v>
      </c>
      <c r="C30" s="27">
        <f>+'[1]OSN '!C31+'[1]INM'!C30+'[1]CORO'!C30+'[1]CLN'!C29+'[1]sinemu'!C30</f>
        <v>151200000</v>
      </c>
      <c r="D30" s="27">
        <f>+D31</f>
        <v>0</v>
      </c>
      <c r="E30" s="27"/>
      <c r="F30" s="27">
        <f>+'[1]OSN '!E31+'[1]INM'!E30+'[1]CORO'!E30+'[1]CLN'!E29+'[1]sinemu'!E30</f>
        <v>0</v>
      </c>
      <c r="G30" s="28">
        <f>+'[1]OSN '!F31+'[1]INM'!F30+'[1]CORO'!F30+'[1]CLN'!F29+'[1]sinemu'!F30</f>
        <v>0</v>
      </c>
      <c r="H30" s="27">
        <f>+'[1]OSN '!G31+'[1]INM'!G30+'[1]CORO'!G30+'[1]CLN'!G29+'[1]sinemu'!G30+D30</f>
        <v>151200000</v>
      </c>
      <c r="I30" s="27">
        <f>+'[1]OSN '!H31+'[1]INM'!H30+'[1]CORO'!H30+'[1]CLN'!H29+'[1]sinemu'!H30</f>
        <v>80369951.38</v>
      </c>
      <c r="J30" s="27">
        <f>+J31</f>
        <v>0</v>
      </c>
      <c r="K30" s="27">
        <f>+'[1]OSN '!J31+'[1]INM'!J30+'[1]CORO'!J30+'[1]CLN'!J29+'[1]sinemu'!J30</f>
        <v>13857820.99</v>
      </c>
      <c r="L30" s="27">
        <f>+'[1]OSN '!K31+'[1]INM'!K30+'[1]CORO'!K30+'[1]CLN'!K29+'[1]sinemu'!K30</f>
        <v>10713143.68</v>
      </c>
      <c r="M30" s="27">
        <f>+'[1]OSN '!L31+'[1]INM'!L30+'[1]CORO'!L30+'[1]CLN'!L29+'[1]sinemu'!L30</f>
        <v>24570964.67</v>
      </c>
      <c r="N30" s="27">
        <f>+'[1]OSN '!M31+'[1]INM'!M30+'[1]CORO'!M30+'[1]CLN'!M29+'[1]sinemu'!M30</f>
        <v>104940916.05</v>
      </c>
      <c r="O30" s="29">
        <f>+'[1]OSN '!N31+'[1]INM'!N30+'[1]CORO'!N30+'[1]CLN'!N29+'[1]sinemu'!N30</f>
        <v>46259083.95</v>
      </c>
      <c r="P30" s="36"/>
    </row>
    <row r="31" spans="1:16" ht="15">
      <c r="A31" s="25"/>
      <c r="B31" s="37" t="s">
        <v>51</v>
      </c>
      <c r="C31" s="27">
        <f>+'[1]OSN '!C32+'[1]INM'!C31+'[1]CORO'!C31+'[1]CLN'!C30+'[1]sinemu'!C31</f>
        <v>151200000</v>
      </c>
      <c r="D31" s="27"/>
      <c r="E31" s="27"/>
      <c r="F31" s="27">
        <f>+'[1]OSN '!E32+'[1]INM'!E31+'[1]CORO'!E31+'[1]CLN'!E30+'[1]sinemu'!E31</f>
        <v>0</v>
      </c>
      <c r="G31" s="28">
        <f>+'[1]OSN '!F32+'[1]INM'!F31+'[1]CORO'!F31+'[1]CLN'!F30+'[1]sinemu'!F31</f>
        <v>0</v>
      </c>
      <c r="H31" s="27">
        <f>+'[1]OSN '!G32+'[1]INM'!G31+'[1]CORO'!G31+'[1]CLN'!G30+'[1]sinemu'!G31+D31</f>
        <v>151200000</v>
      </c>
      <c r="I31" s="27">
        <f>+'[1]OSN '!H32+'[1]INM'!H31+'[1]CORO'!H31+'[1]CLN'!H30+'[1]sinemu'!H31</f>
        <v>80369951.38</v>
      </c>
      <c r="J31" s="27">
        <f>+'[1]OSN '!I32+'[1]INM'!I31+'[1]CORO'!I31+'[1]CLN'!I30+'[1]sinemu'!I31</f>
        <v>0</v>
      </c>
      <c r="K31" s="27">
        <f>+'[1]OSN '!J32+'[1]INM'!J31+'[1]CORO'!J31+'[1]CLN'!J30+'[1]sinemu'!J31</f>
        <v>13857820.99</v>
      </c>
      <c r="L31" s="27">
        <f>+'[1]OSN '!K32+'[1]INM'!K31+'[1]CORO'!K31+'[1]CLN'!K30+'[1]sinemu'!K31</f>
        <v>10713143.68</v>
      </c>
      <c r="M31" s="27">
        <f>+'[1]OSN '!L32+'[1]INM'!L31+'[1]CORO'!L31+'[1]CLN'!L30+'[1]sinemu'!L31</f>
        <v>24570964.67</v>
      </c>
      <c r="N31" s="27">
        <f>+'[1]OSN '!M32+'[1]INM'!M31+'[1]CORO'!M31+'[1]CLN'!M30+'[1]sinemu'!M31</f>
        <v>104940916.05</v>
      </c>
      <c r="O31" s="29">
        <f>+'[1]OSN '!N32+'[1]INM'!N31+'[1]CORO'!N31+'[1]CLN'!N30+'[1]sinemu'!N31</f>
        <v>46259083.95</v>
      </c>
      <c r="P31" s="36"/>
    </row>
    <row r="32" spans="1:16" ht="15">
      <c r="A32" s="25"/>
      <c r="B32" s="37"/>
      <c r="C32" s="27"/>
      <c r="D32" s="27"/>
      <c r="E32" s="27"/>
      <c r="F32" s="27"/>
      <c r="G32" s="28"/>
      <c r="H32" s="27"/>
      <c r="I32" s="27"/>
      <c r="J32" s="27"/>
      <c r="K32" s="27"/>
      <c r="L32" s="27"/>
      <c r="M32" s="27"/>
      <c r="N32" s="27"/>
      <c r="O32" s="29"/>
      <c r="P32" s="36"/>
    </row>
    <row r="33" spans="1:16" ht="18" hidden="1">
      <c r="A33" s="17" t="s">
        <v>52</v>
      </c>
      <c r="B33" s="39" t="s">
        <v>53</v>
      </c>
      <c r="C33" s="27">
        <f>+C34</f>
        <v>0</v>
      </c>
      <c r="D33" s="34">
        <f>+D34</f>
        <v>0</v>
      </c>
      <c r="E33" s="27"/>
      <c r="F33" s="27"/>
      <c r="G33" s="28"/>
      <c r="H33" s="34">
        <f>+H34</f>
        <v>0</v>
      </c>
      <c r="I33" s="34">
        <f>+I34</f>
        <v>0</v>
      </c>
      <c r="J33" s="34">
        <f>+J34</f>
        <v>0</v>
      </c>
      <c r="K33" s="34">
        <f>+K34</f>
        <v>0</v>
      </c>
      <c r="L33" s="34">
        <f>+L34</f>
        <v>0</v>
      </c>
      <c r="M33" s="34">
        <f>+J33+K33+L33</f>
        <v>0</v>
      </c>
      <c r="N33" s="34">
        <f>+N34</f>
        <v>0</v>
      </c>
      <c r="O33" s="34">
        <f>+H33-N33</f>
        <v>0</v>
      </c>
      <c r="P33" s="36"/>
    </row>
    <row r="34" spans="1:16" ht="15" hidden="1">
      <c r="A34" s="25" t="s">
        <v>54</v>
      </c>
      <c r="B34" s="37" t="s">
        <v>55</v>
      </c>
      <c r="C34" s="27">
        <v>0</v>
      </c>
      <c r="D34" s="27"/>
      <c r="E34" s="27"/>
      <c r="F34" s="27"/>
      <c r="G34" s="28"/>
      <c r="H34" s="27">
        <f>+D34</f>
        <v>0</v>
      </c>
      <c r="I34" s="27">
        <v>0</v>
      </c>
      <c r="J34" s="27">
        <v>0</v>
      </c>
      <c r="K34" s="27">
        <v>0</v>
      </c>
      <c r="L34" s="27"/>
      <c r="M34" s="27">
        <f>+J34+K34+L34</f>
        <v>0</v>
      </c>
      <c r="N34" s="27">
        <f>+I34+M34</f>
        <v>0</v>
      </c>
      <c r="O34" s="29">
        <f>+H34-N34</f>
        <v>0</v>
      </c>
      <c r="P34" s="36"/>
    </row>
    <row r="35" spans="1:16" ht="15" hidden="1">
      <c r="A35" s="25"/>
      <c r="B35" s="37"/>
      <c r="C35" s="27"/>
      <c r="D35" s="27"/>
      <c r="E35" s="27"/>
      <c r="F35" s="27"/>
      <c r="G35" s="28"/>
      <c r="H35" s="27"/>
      <c r="I35" s="27"/>
      <c r="J35" s="27"/>
      <c r="K35" s="27"/>
      <c r="L35" s="27"/>
      <c r="M35" s="27"/>
      <c r="N35" s="27"/>
      <c r="O35" s="29"/>
      <c r="P35" s="36"/>
    </row>
    <row r="36" spans="1:18" ht="15.75">
      <c r="A36" s="17" t="s">
        <v>56</v>
      </c>
      <c r="B36" s="42" t="s">
        <v>57</v>
      </c>
      <c r="C36" s="34">
        <f>+C37</f>
        <v>1317353800</v>
      </c>
      <c r="D36" s="34">
        <f>+D37+D38</f>
        <v>0</v>
      </c>
      <c r="E36" s="34">
        <f>+E41+E42</f>
        <v>0</v>
      </c>
      <c r="F36" s="34">
        <f>+F40</f>
        <v>57294933</v>
      </c>
      <c r="G36" s="35">
        <f>+'[1]OSN '!F33+'[1]INM'!F32+'[1]CORO'!F32+'[1]CLN'!F31+'[1]sinemu'!F32</f>
        <v>0</v>
      </c>
      <c r="H36" s="34">
        <f>+H37+H38</f>
        <v>1317353800</v>
      </c>
      <c r="I36" s="34">
        <f>+I37+I38</f>
        <v>1317353800</v>
      </c>
      <c r="J36" s="34">
        <f>+'[1]OSN '!I33+'[1]INM'!I32+'[1]CORO'!I32+'[1]CLN'!I31+'[1]sinemu'!I32</f>
        <v>0</v>
      </c>
      <c r="K36" s="34">
        <f>+'[1]OSN '!J33+'[1]INM'!J32+'[1]CORO'!J32+'[1]CLN'!J31+'[1]sinemu'!J32</f>
        <v>0</v>
      </c>
      <c r="L36" s="34">
        <f>+'[1]OSN '!K33+'[1]INM'!K32+'[1]CORO'!K32+'[1]CLN'!K31+'[1]sinemu'!K32</f>
        <v>0</v>
      </c>
      <c r="M36" s="34">
        <f>+M37+M38</f>
        <v>0</v>
      </c>
      <c r="N36" s="34">
        <f>+N37+N38</f>
        <v>1317353800</v>
      </c>
      <c r="O36" s="40">
        <f>+O37</f>
        <v>0</v>
      </c>
      <c r="P36" s="36"/>
      <c r="R36" s="43"/>
    </row>
    <row r="37" spans="1:18" ht="15.75">
      <c r="A37" s="25" t="s">
        <v>58</v>
      </c>
      <c r="B37" s="37" t="s">
        <v>59</v>
      </c>
      <c r="C37" s="27">
        <f>+'[1]OSN '!C34+'[1]INM'!C36+'[1]CORO'!C36+'[1]CLN'!C36</f>
        <v>1317353800</v>
      </c>
      <c r="D37" s="34">
        <f>+'[1]OSN '!E34</f>
        <v>0</v>
      </c>
      <c r="E37" s="34"/>
      <c r="F37" s="34">
        <f>+'[1]OSN '!E34+'[1]INM'!E33+'[1]CORO'!E33+'[1]CLN'!E33</f>
        <v>0</v>
      </c>
      <c r="G37" s="34">
        <f>+'[1]OSN '!F34+'[1]INM'!F33+'[1]CORO'!F33+'[1]CLN'!F33</f>
        <v>0</v>
      </c>
      <c r="H37" s="27">
        <f>+C37+D37</f>
        <v>1317353800</v>
      </c>
      <c r="I37" s="34">
        <f>+'[1]OSN '!H34+'[1]INM'!H36+'[1]CORO'!H36+'[1]CLN'!H33</f>
        <v>1317353800</v>
      </c>
      <c r="J37" s="41">
        <f>+'[1]OSN '!I34+'[1]INM'!I33+'[1]CORO'!I33+'[1]CLN'!I33</f>
        <v>0</v>
      </c>
      <c r="K37" s="34">
        <f>+'[1]OSN '!J34+'[1]INM'!J33+'[1]CORO'!J33+'[1]CLN'!J33</f>
        <v>0</v>
      </c>
      <c r="L37" s="41">
        <f>+'[1]OSN '!K34+'[1]INM'!K36+'[1]CORO'!K36</f>
        <v>0</v>
      </c>
      <c r="M37" s="27">
        <f>+J37+K37+L37</f>
        <v>0</v>
      </c>
      <c r="N37" s="27">
        <f>+M37+I37</f>
        <v>1317353800</v>
      </c>
      <c r="O37" s="29">
        <f>+H37-N37</f>
        <v>0</v>
      </c>
      <c r="P37" s="36"/>
      <c r="R37" s="44"/>
    </row>
    <row r="38" spans="1:16" ht="15.75">
      <c r="A38" s="25" t="s">
        <v>60</v>
      </c>
      <c r="B38" s="37" t="s">
        <v>61</v>
      </c>
      <c r="C38" s="27">
        <f>+'[1]OSN '!C35+'[1]INM'!C34+'[1]CORO'!C34+'[1]CLN'!C34+'[1]sinemu'!C34</f>
        <v>0</v>
      </c>
      <c r="D38" s="34"/>
      <c r="E38" s="34"/>
      <c r="F38" s="34">
        <f>+'[1]OSN '!E35+'[1]INM'!E34+'[1]CORO'!E34+'[1]CLN'!E34</f>
        <v>0</v>
      </c>
      <c r="G38" s="34">
        <f>+'[1]OSN '!F35+'[1]INM'!F34+'[1]CORO'!F34+'[1]CLN'!F34</f>
        <v>0</v>
      </c>
      <c r="H38" s="27">
        <f>+C38+D38</f>
        <v>0</v>
      </c>
      <c r="I38" s="34">
        <v>0</v>
      </c>
      <c r="J38" s="41">
        <f>+'[1]OSN '!I35+'[1]INM'!I34+'[1]CORO'!I34+'[1]CLN'!I34</f>
        <v>0</v>
      </c>
      <c r="K38" s="41">
        <f>+'[1]OSN '!J35+'[1]INM'!J34+'[1]CORO'!J34+'[1]CLN'!J34</f>
        <v>0</v>
      </c>
      <c r="L38" s="41">
        <f>+'[1]OSN '!K35+'[1]INM'!K34+'[1]CORO'!K34+'[1]CLN'!K34</f>
        <v>0</v>
      </c>
      <c r="M38" s="27">
        <f>+'[1]OSN '!L35+'[1]INM'!L34+'[1]CORO'!L34+'[1]CLN'!L33+'[1]sinemu'!L34</f>
        <v>0</v>
      </c>
      <c r="N38" s="27">
        <f>+'[1]OSN '!M35+'[1]INM'!M34+'[1]CORO'!M34+'[1]CLN'!M33+'[1]sinemu'!M34</f>
        <v>0</v>
      </c>
      <c r="O38" s="29">
        <f>+H38-N38</f>
        <v>0</v>
      </c>
      <c r="P38" s="36"/>
    </row>
    <row r="39" spans="1:16" ht="15.75">
      <c r="A39" s="25"/>
      <c r="B39" s="37"/>
      <c r="C39" s="34"/>
      <c r="D39" s="34"/>
      <c r="E39" s="34"/>
      <c r="F39" s="34"/>
      <c r="G39" s="45"/>
      <c r="H39" s="34"/>
      <c r="I39" s="34"/>
      <c r="J39" s="34"/>
      <c r="K39" s="34"/>
      <c r="L39" s="34"/>
      <c r="M39" s="34"/>
      <c r="N39" s="34"/>
      <c r="O39" s="40"/>
      <c r="P39" s="36"/>
    </row>
    <row r="40" spans="1:16" ht="15.75" hidden="1">
      <c r="A40" s="17"/>
      <c r="B40" s="42"/>
      <c r="C40" s="34">
        <f>SUM(C41:C42)</f>
        <v>0</v>
      </c>
      <c r="D40" s="34"/>
      <c r="E40" s="34"/>
      <c r="F40" s="34">
        <f>SUM(F42)</f>
        <v>57294933</v>
      </c>
      <c r="G40" s="35"/>
      <c r="H40" s="34"/>
      <c r="I40" s="34"/>
      <c r="J40" s="34"/>
      <c r="K40" s="34"/>
      <c r="L40" s="34"/>
      <c r="M40" s="34"/>
      <c r="N40" s="34">
        <f>+N41+N42</f>
        <v>0</v>
      </c>
      <c r="O40" s="40">
        <f>-N40</f>
        <v>0</v>
      </c>
      <c r="P40" s="36"/>
    </row>
    <row r="41" spans="1:16" ht="15" hidden="1">
      <c r="A41" s="25" t="s">
        <v>58</v>
      </c>
      <c r="B41" s="37" t="s">
        <v>59</v>
      </c>
      <c r="C41" s="27"/>
      <c r="D41" s="27"/>
      <c r="E41" s="27">
        <f>+'[1]OSN '!D37+'[1]INM'!D36+'[1]CORO'!D36+'[1]CLN'!D36+'[1]sinemu'!D38</f>
        <v>0</v>
      </c>
      <c r="F41" s="27">
        <f>+'[1]OSN '!E37+'[1]INM'!F36+'[1]CORO'!F36+'[1]CLN'!F36+'[1]sinemu'!E38</f>
        <v>0</v>
      </c>
      <c r="G41" s="27">
        <v>0</v>
      </c>
      <c r="H41" s="27">
        <f>+C41</f>
        <v>0</v>
      </c>
      <c r="I41" s="27">
        <f>+'[1]OSN '!H34+'[1]INM'!H33+'[1]CORO'!H33+'[1]CLN'!H33+'[1]sinemu'!H38</f>
        <v>1286353800</v>
      </c>
      <c r="J41" s="27">
        <f>+'[1]OSN '!I34+'[1]INM'!I33+'[1]CORO'!I33+'[1]CLN'!I33+'[1]sinemu'!I38</f>
        <v>0</v>
      </c>
      <c r="K41" s="27">
        <f>+'[1]OSN '!J34+'[1]INM'!J33+'[1]CORO'!J33+'[1]CLN'!J33+'[1]sinemu'!J38</f>
        <v>0</v>
      </c>
      <c r="L41" s="27">
        <f>+'[1]OSN '!K34+'[1]INM'!K33+'[1]CORO'!K33+'[1]CLN'!K33+'[1]sinemu'!K38</f>
        <v>0</v>
      </c>
      <c r="M41" s="27"/>
      <c r="N41" s="27"/>
      <c r="O41" s="29">
        <f>-N41</f>
        <v>0</v>
      </c>
      <c r="P41" s="36"/>
    </row>
    <row r="42" spans="1:16" ht="15" hidden="1">
      <c r="A42" s="25" t="s">
        <v>60</v>
      </c>
      <c r="B42" s="37" t="s">
        <v>61</v>
      </c>
      <c r="C42" s="27"/>
      <c r="D42" s="27"/>
      <c r="E42" s="27">
        <f>+'[1]OSN '!D38+'[1]INM'!D37+'[1]CORO'!D37+'[1]CLN'!D37+'[1]sinemu'!D39</f>
        <v>0</v>
      </c>
      <c r="F42" s="27">
        <f>+'[1]OSN '!E39+'[1]INM'!E38+'[1]CORO'!E38+'[1]CLN'!E38+'[1]sinemu'!E40</f>
        <v>57294933</v>
      </c>
      <c r="G42" s="27">
        <v>0</v>
      </c>
      <c r="H42" s="27">
        <f>+C42</f>
        <v>0</v>
      </c>
      <c r="I42" s="27">
        <f>+'[1]OSN '!H35+'[1]INM'!H34+'[1]CORO'!H34+'[1]CLN'!H34+'[1]sinemu'!H39</f>
        <v>0</v>
      </c>
      <c r="J42" s="27">
        <f>+'[1]OSN '!I35+'[1]INM'!I34+'[1]CORO'!I34+'[1]CLN'!I34+'[1]sinemu'!I39</f>
        <v>0</v>
      </c>
      <c r="K42" s="27">
        <f>+'[1]OSN '!J35+'[1]INM'!J34+'[1]CORO'!J34+'[1]CLN'!J34+'[1]sinemu'!J39</f>
        <v>0</v>
      </c>
      <c r="L42" s="27">
        <f>+'[1]OSN '!K35+'[1]INM'!K34+'[1]CORO'!K34+'[1]CLN'!K34+'[1]sinemu'!K39</f>
        <v>0</v>
      </c>
      <c r="M42" s="27">
        <f>+'[1]OSN '!L35+'[1]INM'!L34+'[1]CORO'!L34+'[1]CLN'!L34+'[1]sinemu'!L39</f>
        <v>0</v>
      </c>
      <c r="N42" s="27"/>
      <c r="O42" s="29">
        <f>-N42</f>
        <v>0</v>
      </c>
      <c r="P42" s="36"/>
    </row>
    <row r="43" spans="1:16" ht="16.5" thickBot="1">
      <c r="A43" s="46"/>
      <c r="B43" s="47" t="s">
        <v>62</v>
      </c>
      <c r="C43" s="48">
        <f>+C9+C26+C36+C33</f>
        <v>4622660000</v>
      </c>
      <c r="D43" s="48">
        <f>+D9+D26+D36+D33+D22</f>
        <v>51079838</v>
      </c>
      <c r="E43" s="48">
        <f>+E40+E26+E22+E9</f>
        <v>14864743</v>
      </c>
      <c r="F43" s="48">
        <f>+F36</f>
        <v>57294933</v>
      </c>
      <c r="G43" s="48">
        <v>0</v>
      </c>
      <c r="H43" s="48">
        <f>+H9+H26+H36+H33+H22</f>
        <v>4673739838</v>
      </c>
      <c r="I43" s="48">
        <f>+I26+I9+I36</f>
        <v>2937091848.3</v>
      </c>
      <c r="J43" s="48">
        <f>+J9+J26+J36</f>
        <v>233674016.03</v>
      </c>
      <c r="K43" s="48">
        <f>+K9+K26+K36</f>
        <v>278741183.55</v>
      </c>
      <c r="L43" s="48">
        <f>+L9+L26+L36+L33</f>
        <v>256680583.01000002</v>
      </c>
      <c r="M43" s="48">
        <f>+M26+M9+M36</f>
        <v>769095782.59</v>
      </c>
      <c r="N43" s="48">
        <f>+N26+N9+N36+N33</f>
        <v>3706187630.8900003</v>
      </c>
      <c r="O43" s="49">
        <f>+O9+O26+O36+O33</f>
        <v>967552207.11</v>
      </c>
      <c r="P43" s="36"/>
    </row>
    <row r="44" spans="1:16" s="56" customFormat="1" ht="15.75" thickTop="1">
      <c r="A44" s="50"/>
      <c r="B44" s="51"/>
      <c r="C44" s="52"/>
      <c r="D44" s="52" t="s">
        <v>63</v>
      </c>
      <c r="E44" s="52"/>
      <c r="F44" s="52"/>
      <c r="G44" s="51"/>
      <c r="H44" s="52">
        <f>+'[1]OSN '!G29*100/'CONSOLIDADO CNM'!H28</f>
        <v>74.28967889066283</v>
      </c>
      <c r="I44" s="53">
        <v>2134226681.2199998</v>
      </c>
      <c r="J44" s="54">
        <v>233674016.03</v>
      </c>
      <c r="K44" s="54">
        <v>278741183.55</v>
      </c>
      <c r="L44" s="54">
        <v>256680583.01</v>
      </c>
      <c r="M44" s="55"/>
      <c r="N44" s="51"/>
      <c r="O44" s="51"/>
      <c r="P44" s="51"/>
    </row>
    <row r="45" spans="1:16" s="56" customFormat="1" ht="15">
      <c r="A45" s="50"/>
      <c r="B45" s="51"/>
      <c r="C45" s="52"/>
      <c r="D45" s="52" t="s">
        <v>64</v>
      </c>
      <c r="E45" s="52"/>
      <c r="F45" s="52"/>
      <c r="G45" s="51"/>
      <c r="H45" s="52">
        <f>+'[1]INM'!C28*100/'CONSOLIDADO CNM'!H28</f>
        <v>20.357530865907762</v>
      </c>
      <c r="I45" s="53">
        <f>+I44-I43</f>
        <v>-802865167.0800004</v>
      </c>
      <c r="J45" s="54"/>
      <c r="K45" s="54"/>
      <c r="L45" s="54"/>
      <c r="M45" s="55"/>
      <c r="N45" s="54">
        <v>2937091848.3</v>
      </c>
      <c r="O45" s="55"/>
      <c r="P45" s="51"/>
    </row>
    <row r="46" spans="1:16" s="56" customFormat="1" ht="15">
      <c r="A46" s="50"/>
      <c r="B46" s="51"/>
      <c r="C46" s="52"/>
      <c r="D46" s="52" t="s">
        <v>65</v>
      </c>
      <c r="E46" s="52"/>
      <c r="F46" s="52"/>
      <c r="G46" s="51"/>
      <c r="H46" s="54">
        <f>+'[1]CORO'!C28*100/'CONSOLIDADO CNM'!H28</f>
        <v>2.005069039200136</v>
      </c>
      <c r="I46" s="53"/>
      <c r="J46" s="57"/>
      <c r="K46" s="51"/>
      <c r="L46" s="53">
        <f>+L44-L43</f>
        <v>0</v>
      </c>
      <c r="M46" s="51"/>
      <c r="N46" s="51"/>
      <c r="O46" s="51"/>
      <c r="P46" s="51"/>
    </row>
    <row r="47" spans="1:16" s="56" customFormat="1" ht="15">
      <c r="A47" s="50"/>
      <c r="B47" s="51"/>
      <c r="C47" s="52"/>
      <c r="D47" s="52" t="s">
        <v>66</v>
      </c>
      <c r="E47" s="52"/>
      <c r="F47" s="52"/>
      <c r="G47" s="51"/>
      <c r="H47" s="53">
        <f>+'[1]CLN'!G27*100/'CONSOLIDADO CNM'!H28</f>
        <v>3.3477212042292788</v>
      </c>
      <c r="I47" s="55"/>
      <c r="J47" s="57">
        <f>+J43-J44</f>
        <v>0</v>
      </c>
      <c r="K47" s="57">
        <f>+K43-K44</f>
        <v>0</v>
      </c>
      <c r="L47" s="51"/>
      <c r="M47" s="54"/>
      <c r="N47" s="51"/>
      <c r="O47" s="51"/>
      <c r="P47" s="51"/>
    </row>
    <row r="48" spans="1:16" s="56" customFormat="1" ht="15">
      <c r="A48" s="50"/>
      <c r="B48" s="51"/>
      <c r="C48" s="52"/>
      <c r="D48" s="52"/>
      <c r="E48" s="52"/>
      <c r="F48" s="52"/>
      <c r="G48" s="51"/>
      <c r="H48" s="55">
        <f>SUM(H44:H47)</f>
        <v>100</v>
      </c>
      <c r="I48" s="51"/>
      <c r="J48" s="51"/>
      <c r="K48" s="51"/>
      <c r="L48" s="51"/>
      <c r="M48" s="51"/>
      <c r="N48" s="51"/>
      <c r="O48" s="51"/>
      <c r="P48" s="51"/>
    </row>
    <row r="49" spans="1:16" s="56" customFormat="1" ht="15">
      <c r="A49" s="50"/>
      <c r="B49" s="51"/>
      <c r="C49" s="52"/>
      <c r="D49" s="52"/>
      <c r="E49" s="52"/>
      <c r="F49" s="52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s="56" customFormat="1" ht="15">
      <c r="A50" s="50"/>
      <c r="B50" s="51"/>
      <c r="C50" s="52"/>
      <c r="D50" s="52"/>
      <c r="E50" s="52"/>
      <c r="F50" s="52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1:16" s="56" customFormat="1" ht="15">
      <c r="A51" s="50"/>
      <c r="B51" s="51"/>
      <c r="C51" s="52"/>
      <c r="D51" s="52"/>
      <c r="E51" s="52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s="56" customFormat="1" ht="15">
      <c r="A52" s="50"/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6" s="56" customFormat="1" ht="15">
      <c r="A53" s="50"/>
      <c r="B53" s="51"/>
      <c r="C53" s="52"/>
      <c r="D53" s="52"/>
      <c r="E53" s="52"/>
      <c r="F53" s="52"/>
      <c r="G53" s="52"/>
      <c r="H53" s="52"/>
      <c r="I53" s="52">
        <v>2937091848.3</v>
      </c>
      <c r="J53" s="52"/>
      <c r="K53" s="52"/>
      <c r="L53" s="52"/>
      <c r="M53" s="52"/>
      <c r="N53" s="52"/>
      <c r="O53" s="52"/>
      <c r="P53" s="52"/>
    </row>
    <row r="54" spans="1:16" s="56" customFormat="1" ht="15">
      <c r="A54" s="50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1:16" s="56" customFormat="1" ht="15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1:16" s="56" customFormat="1" ht="15">
      <c r="A56" s="50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1:16" s="61" customFormat="1" ht="15">
      <c r="A57" s="5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</row>
    <row r="58" spans="1:16" s="61" customFormat="1" ht="15">
      <c r="A58" s="5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s="61" customFormat="1" ht="15">
      <c r="A59" s="5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6" s="61" customFormat="1" ht="15">
      <c r="A60" s="58"/>
      <c r="B60" s="62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</row>
    <row r="61" spans="1:16" s="61" customFormat="1" ht="15">
      <c r="A61" s="5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</row>
    <row r="62" spans="1:16" s="61" customFormat="1" ht="15">
      <c r="A62" s="58"/>
      <c r="B62" s="62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16" s="61" customFormat="1" ht="15.75">
      <c r="A63" s="58"/>
      <c r="B63" s="6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</row>
    <row r="64" spans="1:16" s="61" customFormat="1" ht="15">
      <c r="A64" s="58"/>
      <c r="B64" s="62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s="61" customFormat="1" ht="15">
      <c r="A65" s="58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s="61" customFormat="1" ht="15">
      <c r="A66" s="58"/>
      <c r="B66" s="62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6" s="61" customFormat="1" ht="15">
      <c r="A67" s="58"/>
      <c r="B67" s="62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</row>
    <row r="68" spans="1:16" s="61" customFormat="1" ht="15">
      <c r="A68" s="58"/>
      <c r="B68" s="62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s="61" customFormat="1" ht="15">
      <c r="A69" s="58"/>
      <c r="B69" s="64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s="61" customFormat="1" ht="15">
      <c r="A70" s="58"/>
      <c r="B70" s="62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  <row r="71" spans="1:16" s="61" customFormat="1" ht="15">
      <c r="A71" s="58"/>
      <c r="B71" s="62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 s="61" customFormat="1" ht="15">
      <c r="A72" s="58"/>
      <c r="B72" s="62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  <row r="73" spans="1:16" s="61" customFormat="1" ht="15">
      <c r="A73" s="58"/>
      <c r="B73" s="62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1:16" s="61" customFormat="1" ht="15">
      <c r="A74" s="58"/>
      <c r="B74" s="62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s="61" customFormat="1" ht="15">
      <c r="A75" s="58"/>
      <c r="B75" s="62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s="61" customFormat="1" ht="15">
      <c r="A76" s="58"/>
      <c r="B76" s="62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16" s="61" customFormat="1" ht="15">
      <c r="A77" s="58"/>
      <c r="B77" s="62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1:16" s="61" customFormat="1" ht="15">
      <c r="A78" s="58"/>
      <c r="B78" s="62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</row>
    <row r="79" spans="1:16" s="61" customFormat="1" ht="15">
      <c r="A79" s="58"/>
      <c r="B79" s="62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</row>
    <row r="80" spans="1:16" ht="15">
      <c r="A80" s="65"/>
      <c r="B80" s="6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ht="15">
      <c r="A81" s="65"/>
      <c r="B81" s="6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15">
      <c r="A82" s="65"/>
      <c r="B82" s="6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15">
      <c r="A83" s="65"/>
      <c r="B83" s="6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15">
      <c r="A84" s="65"/>
      <c r="B84" s="6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5">
      <c r="A85" s="65"/>
      <c r="B85" s="6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ht="15">
      <c r="A86" s="65"/>
      <c r="B86" s="6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5">
      <c r="A87" s="65"/>
      <c r="B87" s="6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5">
      <c r="A88" s="65"/>
      <c r="B88" s="6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5">
      <c r="A89" s="65"/>
      <c r="B89" s="6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ht="15">
      <c r="A90" s="65"/>
      <c r="B90" s="6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5">
      <c r="A91" s="65"/>
      <c r="B91" s="6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5">
      <c r="A92" s="65"/>
      <c r="B92" s="6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5.75">
      <c r="A93" s="65"/>
      <c r="B93" s="68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5">
      <c r="A94" s="65"/>
      <c r="B94" s="4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5.75">
      <c r="A95" s="65"/>
      <c r="B95" s="69"/>
      <c r="C95" s="70"/>
      <c r="D95" s="70"/>
      <c r="E95" s="70"/>
      <c r="F95" s="70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5">
      <c r="A96" s="65"/>
      <c r="B96" s="4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5">
      <c r="A97" s="65"/>
      <c r="B97" s="4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15">
      <c r="A98" s="65"/>
      <c r="B98" s="4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ht="15">
      <c r="A99" s="65"/>
      <c r="B99" s="4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ht="15">
      <c r="A100" s="65"/>
      <c r="B100" s="4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ht="15">
      <c r="A101" s="65"/>
      <c r="B101" s="4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15">
      <c r="A102" s="65"/>
      <c r="B102" s="4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ht="15">
      <c r="A103" s="65"/>
      <c r="B103" s="4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15">
      <c r="A104" s="65"/>
      <c r="B104" s="4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ht="15">
      <c r="A105" s="65"/>
      <c r="B105" s="4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ht="15">
      <c r="A106" s="65"/>
      <c r="B106" s="4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ht="15">
      <c r="A107" s="65"/>
      <c r="B107" s="4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15">
      <c r="A108" s="65"/>
      <c r="B108" s="4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ht="15">
      <c r="A109" s="65"/>
      <c r="B109" s="4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ht="15">
      <c r="A110" s="65"/>
      <c r="B110" s="4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ht="15">
      <c r="A111" s="65"/>
      <c r="B111" s="4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ht="15">
      <c r="A112" s="65"/>
      <c r="B112" s="4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ht="15">
      <c r="A113" s="65"/>
      <c r="B113" s="4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ht="15">
      <c r="A114" s="65"/>
      <c r="B114" s="4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ht="15">
      <c r="A115" s="65"/>
      <c r="B115" s="4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ht="15">
      <c r="A116" s="65"/>
      <c r="B116" s="4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ht="15">
      <c r="A117" s="65"/>
      <c r="B117" s="4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6" ht="15">
      <c r="A118" s="65"/>
      <c r="B118" s="4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ht="15">
      <c r="A119" s="65"/>
      <c r="B119" s="4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1:16" ht="15">
      <c r="A120" s="65"/>
      <c r="B120" s="4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16" ht="15">
      <c r="A121" s="65"/>
      <c r="B121" s="4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6" ht="15">
      <c r="A122" s="65"/>
      <c r="B122" s="4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16" ht="15">
      <c r="A123" s="65"/>
      <c r="B123" s="4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ht="15">
      <c r="A124" s="65"/>
      <c r="B124" s="4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16" ht="15">
      <c r="A125" s="65"/>
      <c r="B125" s="4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ht="15">
      <c r="A126" s="65"/>
      <c r="B126" s="4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1:16" ht="15">
      <c r="A127" s="65"/>
      <c r="B127" s="4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ht="15">
      <c r="A128" s="65"/>
      <c r="B128" s="4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ht="15">
      <c r="A129" s="65"/>
      <c r="B129" s="4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ht="15">
      <c r="A130" s="65"/>
      <c r="B130" s="4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5" ht="15">
      <c r="A131" s="7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6" ht="15.75">
      <c r="A132" s="65"/>
      <c r="B132" s="69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36"/>
      <c r="P132" s="36"/>
    </row>
    <row r="133" spans="1:16" ht="15.75">
      <c r="A133" s="65"/>
      <c r="B133" s="18"/>
      <c r="C133" s="66"/>
      <c r="D133" s="66"/>
      <c r="E133" s="66"/>
      <c r="F133" s="66"/>
      <c r="G133" s="4"/>
      <c r="H133" s="4"/>
      <c r="I133" s="4"/>
      <c r="J133" s="4"/>
      <c r="K133" s="4"/>
      <c r="L133" s="4"/>
      <c r="M133" s="4"/>
      <c r="N133" s="4"/>
      <c r="O133" s="36"/>
      <c r="P133" s="36"/>
    </row>
    <row r="134" spans="1:16" ht="15.75">
      <c r="A134" s="65"/>
      <c r="B134" s="18"/>
      <c r="C134" s="18"/>
      <c r="D134" s="18"/>
      <c r="E134" s="18"/>
      <c r="F134" s="18"/>
      <c r="G134" s="4"/>
      <c r="H134" s="18"/>
      <c r="I134" s="4"/>
      <c r="J134" s="4"/>
      <c r="K134" s="4"/>
      <c r="L134" s="4"/>
      <c r="M134" s="4"/>
      <c r="N134" s="4"/>
      <c r="O134" s="4"/>
      <c r="P134" s="36"/>
    </row>
    <row r="135" spans="1:16" ht="15">
      <c r="A135" s="65"/>
      <c r="B135" s="66"/>
      <c r="C135" s="66"/>
      <c r="D135" s="66"/>
      <c r="E135" s="66"/>
      <c r="F135" s="66"/>
      <c r="G135" s="4"/>
      <c r="H135" s="4"/>
      <c r="I135" s="4"/>
      <c r="J135" s="4"/>
      <c r="K135" s="4"/>
      <c r="L135" s="4"/>
      <c r="M135" s="4"/>
      <c r="N135" s="4"/>
      <c r="O135" s="36"/>
      <c r="P135" s="36"/>
    </row>
    <row r="136" spans="1:16" ht="15.75">
      <c r="A136" s="65"/>
      <c r="B136" s="12"/>
      <c r="C136" s="70"/>
      <c r="D136" s="70"/>
      <c r="E136" s="70"/>
      <c r="F136" s="70"/>
      <c r="G136" s="4"/>
      <c r="H136" s="70"/>
      <c r="I136" s="70"/>
      <c r="J136" s="70"/>
      <c r="K136" s="70"/>
      <c r="L136" s="70"/>
      <c r="M136" s="70"/>
      <c r="N136" s="70"/>
      <c r="O136" s="36"/>
      <c r="P136" s="36"/>
    </row>
    <row r="137" spans="1:16" ht="15">
      <c r="A137" s="65"/>
      <c r="B137" s="66"/>
      <c r="C137" s="36"/>
      <c r="D137" s="36"/>
      <c r="E137" s="36"/>
      <c r="F137" s="36"/>
      <c r="G137" s="4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ht="15">
      <c r="A138" s="65"/>
      <c r="B138" s="36"/>
      <c r="C138" s="36"/>
      <c r="D138" s="36"/>
      <c r="E138" s="36"/>
      <c r="F138" s="36"/>
      <c r="G138" s="4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ht="15">
      <c r="A139" s="65"/>
      <c r="B139" s="66"/>
      <c r="C139" s="36"/>
      <c r="D139" s="36"/>
      <c r="E139" s="36"/>
      <c r="F139" s="36"/>
      <c r="G139" s="4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ht="15">
      <c r="A140" s="65"/>
      <c r="B140" s="66"/>
      <c r="C140" s="36"/>
      <c r="D140" s="36"/>
      <c r="E140" s="36"/>
      <c r="F140" s="36"/>
      <c r="G140" s="4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1:16" ht="15">
      <c r="A141" s="65"/>
      <c r="B141" s="66"/>
      <c r="C141" s="36"/>
      <c r="D141" s="36"/>
      <c r="E141" s="36"/>
      <c r="F141" s="36"/>
      <c r="G141" s="4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1:16" ht="15">
      <c r="A142" s="65"/>
      <c r="B142" s="67"/>
      <c r="C142" s="72"/>
      <c r="D142" s="72"/>
      <c r="E142" s="72"/>
      <c r="F142" s="72"/>
      <c r="G142" s="4"/>
      <c r="H142" s="72"/>
      <c r="I142" s="72"/>
      <c r="J142" s="72"/>
      <c r="K142" s="72"/>
      <c r="L142" s="72"/>
      <c r="M142" s="72"/>
      <c r="N142" s="72"/>
      <c r="O142" s="36"/>
      <c r="P142" s="36"/>
    </row>
    <row r="143" spans="1:16" ht="15">
      <c r="A143" s="65"/>
      <c r="B143" s="66"/>
      <c r="C143" s="36"/>
      <c r="D143" s="36"/>
      <c r="E143" s="36"/>
      <c r="F143" s="36"/>
      <c r="G143" s="4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ht="15">
      <c r="A144" s="65"/>
      <c r="B144" s="66"/>
      <c r="C144" s="36"/>
      <c r="D144" s="36"/>
      <c r="E144" s="36"/>
      <c r="F144" s="36"/>
      <c r="G144" s="4"/>
      <c r="H144" s="36"/>
      <c r="I144" s="36"/>
      <c r="J144" s="36"/>
      <c r="K144" s="36"/>
      <c r="L144" s="36"/>
      <c r="M144" s="36"/>
      <c r="N144" s="36"/>
      <c r="O144" s="4"/>
      <c r="P144" s="36"/>
    </row>
    <row r="145" spans="1:16" ht="15">
      <c r="A145" s="65"/>
      <c r="B145" s="66"/>
      <c r="C145" s="36"/>
      <c r="D145" s="36"/>
      <c r="E145" s="36"/>
      <c r="F145" s="36"/>
      <c r="G145" s="4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1:16" ht="15">
      <c r="A146" s="65"/>
      <c r="B146" s="66"/>
      <c r="C146" s="36"/>
      <c r="D146" s="36"/>
      <c r="E146" s="36"/>
      <c r="F146" s="36"/>
      <c r="G146" s="4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1:16" ht="15">
      <c r="A147" s="65"/>
      <c r="B147" s="66"/>
      <c r="C147" s="36"/>
      <c r="D147" s="36"/>
      <c r="E147" s="36"/>
      <c r="F147" s="36"/>
      <c r="G147" s="4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1:16" ht="15">
      <c r="A148" s="65"/>
      <c r="B148" s="66"/>
      <c r="C148" s="36"/>
      <c r="D148" s="36"/>
      <c r="E148" s="36"/>
      <c r="F148" s="36"/>
      <c r="G148" s="4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1:16" ht="15">
      <c r="A149" s="65"/>
      <c r="B149" s="66"/>
      <c r="C149" s="36"/>
      <c r="D149" s="36"/>
      <c r="E149" s="36"/>
      <c r="F149" s="36"/>
      <c r="G149" s="4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1:16" ht="15.75">
      <c r="A150" s="65"/>
      <c r="B150" s="66"/>
      <c r="C150" s="36"/>
      <c r="D150" s="36"/>
      <c r="E150" s="36"/>
      <c r="F150" s="70"/>
      <c r="G150" s="4"/>
      <c r="H150" s="36"/>
      <c r="I150" s="70"/>
      <c r="J150" s="70"/>
      <c r="K150" s="70"/>
      <c r="L150" s="70"/>
      <c r="M150" s="36"/>
      <c r="N150" s="70"/>
      <c r="O150" s="36"/>
      <c r="P150" s="36"/>
    </row>
    <row r="151" spans="1:15" ht="15">
      <c r="A151" s="4"/>
      <c r="B151" s="66"/>
      <c r="C151" s="36"/>
      <c r="D151" s="36"/>
      <c r="E151" s="36"/>
      <c r="F151" s="36"/>
      <c r="G151" s="4"/>
      <c r="H151" s="36"/>
      <c r="I151" s="36"/>
      <c r="J151" s="36"/>
      <c r="K151" s="36"/>
      <c r="L151" s="36"/>
      <c r="M151" s="36"/>
      <c r="N151" s="36"/>
      <c r="O151" s="4"/>
    </row>
    <row r="152" spans="1:15" ht="15">
      <c r="A152" s="4"/>
      <c r="B152" s="66"/>
      <c r="C152" s="36"/>
      <c r="D152" s="36"/>
      <c r="E152" s="36"/>
      <c r="F152" s="36"/>
      <c r="G152" s="4"/>
      <c r="H152" s="36"/>
      <c r="I152" s="36"/>
      <c r="J152" s="36"/>
      <c r="K152" s="36"/>
      <c r="L152" s="36"/>
      <c r="M152" s="36"/>
      <c r="N152" s="36"/>
      <c r="O152" s="36"/>
    </row>
    <row r="153" spans="1:15" ht="15">
      <c r="A153" s="4"/>
      <c r="B153" s="66"/>
      <c r="C153" s="36"/>
      <c r="D153" s="36"/>
      <c r="E153" s="36"/>
      <c r="F153" s="36"/>
      <c r="G153" s="4"/>
      <c r="H153" s="36"/>
      <c r="I153" s="36"/>
      <c r="J153" s="36"/>
      <c r="K153" s="36"/>
      <c r="L153" s="36"/>
      <c r="M153" s="36"/>
      <c r="N153" s="36"/>
      <c r="O153" s="4"/>
    </row>
    <row r="154" spans="1:15" ht="15">
      <c r="A154" s="4"/>
      <c r="B154" s="66"/>
      <c r="C154" s="36"/>
      <c r="D154" s="36"/>
      <c r="E154" s="36"/>
      <c r="F154" s="36"/>
      <c r="G154" s="4"/>
      <c r="H154" s="36"/>
      <c r="I154" s="36"/>
      <c r="J154" s="36"/>
      <c r="K154" s="36"/>
      <c r="L154" s="36"/>
      <c r="M154" s="36"/>
      <c r="N154" s="36"/>
      <c r="O154" s="4"/>
    </row>
    <row r="155" spans="1:15" ht="15">
      <c r="A155" s="4"/>
      <c r="B155" s="66"/>
      <c r="C155" s="36"/>
      <c r="D155" s="36"/>
      <c r="E155" s="36"/>
      <c r="F155" s="36"/>
      <c r="G155" s="4"/>
      <c r="H155" s="36"/>
      <c r="I155" s="36"/>
      <c r="J155" s="36"/>
      <c r="K155" s="36"/>
      <c r="L155" s="36"/>
      <c r="M155" s="36"/>
      <c r="N155" s="36"/>
      <c r="O155" s="4"/>
    </row>
    <row r="156" spans="1:15" ht="15">
      <c r="A156" s="4"/>
      <c r="B156" s="66"/>
      <c r="C156" s="36"/>
      <c r="D156" s="36"/>
      <c r="E156" s="36"/>
      <c r="F156" s="36"/>
      <c r="G156" s="4"/>
      <c r="H156" s="36"/>
      <c r="I156" s="36"/>
      <c r="J156" s="36"/>
      <c r="K156" s="36"/>
      <c r="L156" s="36"/>
      <c r="M156" s="36"/>
      <c r="N156" s="36"/>
      <c r="O156" s="4"/>
    </row>
    <row r="157" spans="1:15" ht="15">
      <c r="A157" s="4"/>
      <c r="B157" s="66"/>
      <c r="C157" s="73"/>
      <c r="D157" s="73"/>
      <c r="E157" s="73"/>
      <c r="F157" s="73"/>
      <c r="G157" s="4"/>
      <c r="H157" s="73"/>
      <c r="I157" s="73"/>
      <c r="J157" s="73"/>
      <c r="K157" s="73"/>
      <c r="L157" s="73"/>
      <c r="M157" s="73"/>
      <c r="N157" s="73"/>
      <c r="O157" s="4"/>
    </row>
    <row r="158" spans="1:15" ht="15">
      <c r="A158" s="4"/>
      <c r="B158" s="66"/>
      <c r="C158" s="73"/>
      <c r="D158" s="73"/>
      <c r="E158" s="73"/>
      <c r="F158" s="73"/>
      <c r="G158" s="4"/>
      <c r="H158" s="73"/>
      <c r="I158" s="73"/>
      <c r="J158" s="73"/>
      <c r="K158" s="73"/>
      <c r="L158" s="73"/>
      <c r="M158" s="73"/>
      <c r="N158" s="73"/>
      <c r="O158" s="4"/>
    </row>
    <row r="159" spans="1:15" ht="15">
      <c r="A159" s="4"/>
      <c r="B159" s="66"/>
      <c r="C159" s="73"/>
      <c r="D159" s="73"/>
      <c r="E159" s="73"/>
      <c r="F159" s="73"/>
      <c r="G159" s="4"/>
      <c r="H159" s="73"/>
      <c r="I159" s="73"/>
      <c r="J159" s="73"/>
      <c r="K159" s="73"/>
      <c r="L159" s="73"/>
      <c r="M159" s="73"/>
      <c r="N159" s="73"/>
      <c r="O159" s="4"/>
    </row>
    <row r="160" spans="1:15" ht="15">
      <c r="A160" s="4"/>
      <c r="B160" s="66"/>
      <c r="C160" s="36"/>
      <c r="D160" s="36"/>
      <c r="E160" s="36"/>
      <c r="F160" s="36"/>
      <c r="G160" s="4"/>
      <c r="H160" s="36"/>
      <c r="I160" s="36"/>
      <c r="J160" s="36"/>
      <c r="K160" s="36"/>
      <c r="L160" s="36"/>
      <c r="M160" s="36"/>
      <c r="N160" s="36"/>
      <c r="O160" s="4"/>
    </row>
    <row r="161" spans="1:15" ht="15">
      <c r="A161" s="4"/>
      <c r="B161" s="66"/>
      <c r="C161" s="36"/>
      <c r="D161" s="36"/>
      <c r="E161" s="36"/>
      <c r="F161" s="36"/>
      <c r="G161" s="4"/>
      <c r="H161" s="36"/>
      <c r="I161" s="36"/>
      <c r="J161" s="36"/>
      <c r="K161" s="36"/>
      <c r="L161" s="36"/>
      <c r="M161" s="36"/>
      <c r="N161" s="36"/>
      <c r="O161" s="4"/>
    </row>
    <row r="162" spans="1:15" ht="15">
      <c r="A162" s="4"/>
      <c r="B162" s="66"/>
      <c r="C162" s="73"/>
      <c r="D162" s="73"/>
      <c r="E162" s="73"/>
      <c r="F162" s="73"/>
      <c r="G162" s="4"/>
      <c r="H162" s="73"/>
      <c r="I162" s="73"/>
      <c r="J162" s="73"/>
      <c r="K162" s="73"/>
      <c r="L162" s="73"/>
      <c r="M162" s="73"/>
      <c r="N162" s="73"/>
      <c r="O162" s="36"/>
    </row>
    <row r="163" spans="1:15" ht="15">
      <c r="A163" s="4"/>
      <c r="B163" s="66"/>
      <c r="C163" s="73"/>
      <c r="D163" s="73"/>
      <c r="E163" s="73"/>
      <c r="F163" s="73"/>
      <c r="G163" s="4"/>
      <c r="H163" s="73"/>
      <c r="I163" s="73"/>
      <c r="J163" s="73"/>
      <c r="K163" s="73"/>
      <c r="L163" s="73"/>
      <c r="M163" s="73"/>
      <c r="N163" s="73"/>
      <c r="O163" s="36"/>
    </row>
    <row r="164" spans="1:15" ht="15">
      <c r="A164" s="4"/>
      <c r="B164" s="67"/>
      <c r="C164" s="36"/>
      <c r="D164" s="36"/>
      <c r="E164" s="36"/>
      <c r="F164" s="36"/>
      <c r="G164" s="4"/>
      <c r="H164" s="36"/>
      <c r="I164" s="36"/>
      <c r="J164" s="36"/>
      <c r="K164" s="36"/>
      <c r="L164" s="36"/>
      <c r="M164" s="36"/>
      <c r="N164" s="36"/>
      <c r="O164" s="36"/>
    </row>
    <row r="165" spans="1:15" ht="15">
      <c r="A165" s="4"/>
      <c r="B165" s="4"/>
      <c r="C165" s="74"/>
      <c r="D165" s="74"/>
      <c r="E165" s="74"/>
      <c r="F165" s="36"/>
      <c r="G165" s="4"/>
      <c r="H165" s="74"/>
      <c r="I165" s="36"/>
      <c r="J165" s="36"/>
      <c r="K165" s="36"/>
      <c r="L165" s="36"/>
      <c r="M165" s="74"/>
      <c r="N165" s="36"/>
      <c r="O165" s="4"/>
    </row>
    <row r="166" spans="1:15" ht="15.75">
      <c r="A166" s="4"/>
      <c r="B166" s="68"/>
      <c r="C166" s="75"/>
      <c r="D166" s="75"/>
      <c r="E166" s="75"/>
      <c r="F166" s="76"/>
      <c r="G166" s="4"/>
      <c r="H166" s="75"/>
      <c r="I166" s="76"/>
      <c r="J166" s="76"/>
      <c r="K166" s="76"/>
      <c r="L166" s="76"/>
      <c r="M166" s="75"/>
      <c r="N166" s="76"/>
      <c r="O166" s="4"/>
    </row>
    <row r="167" spans="1:1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/>
      <c r="B168" s="66"/>
      <c r="C168" s="4"/>
      <c r="D168" s="4"/>
      <c r="E168" s="4"/>
      <c r="F168" s="73"/>
      <c r="G168" s="4"/>
      <c r="H168" s="4"/>
      <c r="I168" s="73"/>
      <c r="J168" s="73"/>
      <c r="K168" s="73"/>
      <c r="L168" s="73"/>
      <c r="M168" s="4"/>
      <c r="N168" s="73"/>
      <c r="O168" s="4"/>
    </row>
    <row r="169" spans="1:15" ht="15.75">
      <c r="A169" s="4"/>
      <c r="B169" s="18"/>
      <c r="C169" s="66"/>
      <c r="D169" s="66"/>
      <c r="E169" s="66"/>
      <c r="F169" s="70"/>
      <c r="G169" s="4"/>
      <c r="H169" s="66"/>
      <c r="I169" s="70"/>
      <c r="J169" s="70"/>
      <c r="K169" s="70"/>
      <c r="L169" s="70"/>
      <c r="M169" s="66"/>
      <c r="N169" s="70"/>
      <c r="O169" s="4"/>
    </row>
    <row r="170" spans="1:1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/>
      <c r="B171" s="66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36"/>
      <c r="O171" s="4"/>
    </row>
    <row r="172" spans="1:15" ht="15">
      <c r="A172" s="4"/>
      <c r="B172" s="4"/>
      <c r="C172" s="4"/>
      <c r="D172" s="4"/>
      <c r="E172" s="4"/>
      <c r="F172" s="36"/>
      <c r="G172" s="4"/>
      <c r="H172" s="4"/>
      <c r="I172" s="4"/>
      <c r="J172" s="4"/>
      <c r="K172" s="4"/>
      <c r="L172" s="4"/>
      <c r="M172" s="4"/>
      <c r="N172" s="36"/>
      <c r="O172" s="4"/>
    </row>
    <row r="173" spans="1:15" ht="15">
      <c r="A173" s="65"/>
      <c r="B173" s="66"/>
      <c r="C173" s="66"/>
      <c r="D173" s="66"/>
      <c r="E173" s="4"/>
      <c r="F173" s="73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65"/>
      <c r="B174" s="66"/>
      <c r="C174" s="66"/>
      <c r="D174" s="66"/>
      <c r="E174" s="4"/>
      <c r="F174" s="73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65"/>
      <c r="B175" s="66"/>
      <c r="C175" s="66"/>
      <c r="D175" s="66"/>
      <c r="E175" s="4"/>
      <c r="F175" s="73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.75">
      <c r="A176" s="65"/>
      <c r="B176" s="69"/>
      <c r="C176" s="69"/>
      <c r="D176" s="69"/>
      <c r="E176" s="69"/>
      <c r="F176" s="73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.75">
      <c r="A177" s="65"/>
      <c r="B177" s="69"/>
      <c r="C177" s="69"/>
      <c r="D177" s="69"/>
      <c r="E177" s="69"/>
      <c r="F177" s="73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.75">
      <c r="A178" s="4"/>
      <c r="B178" s="69"/>
      <c r="C178" s="4"/>
      <c r="D178" s="4"/>
      <c r="E178" s="4"/>
      <c r="F178" s="77"/>
      <c r="G178" s="4"/>
      <c r="H178" s="4"/>
      <c r="I178" s="70"/>
      <c r="J178" s="70"/>
      <c r="K178" s="70"/>
      <c r="L178" s="70"/>
      <c r="M178" s="36"/>
      <c r="N178" s="4"/>
      <c r="O178" s="4"/>
    </row>
    <row r="179" spans="1:15" ht="15">
      <c r="A179" s="4"/>
      <c r="B179" s="4"/>
      <c r="C179" s="4"/>
      <c r="D179" s="4"/>
      <c r="E179" s="4"/>
      <c r="F179" s="4"/>
      <c r="G179" s="4"/>
      <c r="H179" s="4"/>
      <c r="I179" s="36"/>
      <c r="J179" s="36"/>
      <c r="K179" s="36"/>
      <c r="L179" s="36"/>
      <c r="M179" s="4"/>
      <c r="N179" s="4"/>
      <c r="O179" s="4"/>
    </row>
    <row r="180" spans="1:15" ht="15.75">
      <c r="A180" s="4"/>
      <c r="B180" s="69"/>
      <c r="C180" s="4"/>
      <c r="D180" s="4"/>
      <c r="E180" s="4"/>
      <c r="F180" s="4"/>
      <c r="G180" s="4"/>
      <c r="H180" s="73"/>
      <c r="I180" s="4"/>
      <c r="J180" s="4"/>
      <c r="K180" s="4"/>
      <c r="L180" s="4"/>
      <c r="M180" s="4"/>
      <c r="N180" s="4"/>
      <c r="O180" s="4"/>
    </row>
    <row r="181" spans="1:15" ht="15">
      <c r="A181" s="4"/>
      <c r="B181" s="66"/>
      <c r="C181" s="4"/>
      <c r="D181" s="4"/>
      <c r="E181" s="4"/>
      <c r="F181" s="4"/>
      <c r="G181" s="4"/>
      <c r="H181" s="73"/>
      <c r="I181" s="36"/>
      <c r="J181" s="36"/>
      <c r="K181" s="36"/>
      <c r="L181" s="36"/>
      <c r="M181" s="4"/>
      <c r="N181" s="36"/>
      <c r="O181" s="4"/>
    </row>
    <row r="182" spans="1:15" ht="15">
      <c r="A182" s="4"/>
      <c r="B182" s="4"/>
      <c r="C182" s="4"/>
      <c r="D182" s="4"/>
      <c r="E182" s="4"/>
      <c r="F182" s="4"/>
      <c r="G182" s="4"/>
      <c r="H182" s="73"/>
      <c r="I182" s="36"/>
      <c r="J182" s="36"/>
      <c r="K182" s="36"/>
      <c r="L182" s="36"/>
      <c r="M182" s="36"/>
      <c r="N182" s="36"/>
      <c r="O182" s="36"/>
    </row>
    <row r="183" spans="1:15" ht="15">
      <c r="A183" s="4"/>
      <c r="B183" s="66"/>
      <c r="C183" s="4"/>
      <c r="D183" s="4"/>
      <c r="E183" s="4"/>
      <c r="F183" s="36"/>
      <c r="G183" s="4"/>
      <c r="H183" s="73"/>
      <c r="I183" s="4"/>
      <c r="J183" s="4"/>
      <c r="K183" s="4"/>
      <c r="L183" s="4"/>
      <c r="M183" s="4"/>
      <c r="N183" s="4"/>
      <c r="O183" s="4"/>
    </row>
    <row r="184" spans="1:15" ht="15">
      <c r="A184" s="4"/>
      <c r="B184" s="66"/>
      <c r="C184" s="4"/>
      <c r="D184" s="4"/>
      <c r="E184" s="4"/>
      <c r="F184" s="78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.75">
      <c r="A185" s="4"/>
      <c r="B185" s="66"/>
      <c r="C185" s="4"/>
      <c r="D185" s="4"/>
      <c r="E185" s="4"/>
      <c r="F185" s="79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">
      <c r="A190" s="4"/>
      <c r="B190" s="4"/>
      <c r="C190" s="4"/>
      <c r="D190" s="4"/>
      <c r="E190" s="4"/>
      <c r="F190" s="4"/>
      <c r="G190" s="4"/>
      <c r="H190" s="4"/>
      <c r="I190" s="36"/>
      <c r="J190" s="36"/>
      <c r="K190" s="36"/>
      <c r="L190" s="36"/>
      <c r="M190" s="36"/>
      <c r="N190" s="4"/>
      <c r="O190" s="4"/>
    </row>
    <row r="191" spans="1:15" ht="15">
      <c r="A191" s="4"/>
      <c r="B191" s="4"/>
      <c r="C191" s="4"/>
      <c r="D191" s="4"/>
      <c r="E191" s="4"/>
      <c r="F191" s="4"/>
      <c r="G191" s="4"/>
      <c r="H191" s="4"/>
      <c r="I191" s="36"/>
      <c r="J191" s="36"/>
      <c r="K191" s="36"/>
      <c r="L191" s="36"/>
      <c r="M191" s="36"/>
      <c r="N191" s="36"/>
      <c r="O191" s="36"/>
    </row>
    <row r="192" spans="1:15" ht="15">
      <c r="A192" s="4"/>
      <c r="B192" s="4"/>
      <c r="C192" s="4"/>
      <c r="D192" s="4"/>
      <c r="E192" s="4"/>
      <c r="F192" s="4"/>
      <c r="G192" s="4"/>
      <c r="H192" s="4"/>
      <c r="I192" s="36"/>
      <c r="J192" s="36"/>
      <c r="K192" s="36"/>
      <c r="L192" s="36"/>
      <c r="M192" s="36"/>
      <c r="N192" s="36"/>
      <c r="O192" s="36"/>
    </row>
    <row r="193" spans="1:15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.75">
      <c r="A207" s="4"/>
      <c r="B207" s="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.75">
      <c r="A208" s="4"/>
      <c r="B208" s="18"/>
      <c r="C208" s="18"/>
      <c r="D208" s="18"/>
      <c r="E208" s="18"/>
      <c r="F208" s="18"/>
      <c r="G208" s="36"/>
      <c r="H208" s="36"/>
      <c r="I208" s="36"/>
      <c r="J208" s="36"/>
      <c r="K208" s="36"/>
      <c r="L208" s="36"/>
      <c r="M208" s="36"/>
      <c r="N208" s="36"/>
      <c r="O208" s="4"/>
    </row>
    <row r="209" spans="1:15" ht="15">
      <c r="A209" s="80"/>
      <c r="B209" s="4"/>
      <c r="C209" s="4"/>
      <c r="D209" s="4"/>
      <c r="E209" s="4"/>
      <c r="F209" s="4"/>
      <c r="G209" s="36"/>
      <c r="H209" s="36"/>
      <c r="I209" s="36"/>
      <c r="J209" s="36"/>
      <c r="K209" s="36"/>
      <c r="L209" s="36"/>
      <c r="M209" s="36"/>
      <c r="N209" s="36"/>
      <c r="O209" s="4"/>
    </row>
    <row r="210" spans="1:15" ht="15.75">
      <c r="A210" s="65"/>
      <c r="B210" s="12"/>
      <c r="C210" s="70"/>
      <c r="D210" s="70"/>
      <c r="E210" s="70"/>
      <c r="F210" s="70"/>
      <c r="G210" s="36"/>
      <c r="H210" s="70"/>
      <c r="I210" s="69"/>
      <c r="J210" s="69"/>
      <c r="K210" s="69"/>
      <c r="L210" s="69"/>
      <c r="M210" s="70"/>
      <c r="N210" s="69"/>
      <c r="O210" s="4"/>
    </row>
    <row r="211" spans="1:15" ht="15">
      <c r="A211" s="65"/>
      <c r="B211" s="66"/>
      <c r="C211" s="36"/>
      <c r="D211" s="36"/>
      <c r="E211" s="36"/>
      <c r="F211" s="36"/>
      <c r="G211" s="36"/>
      <c r="H211" s="36"/>
      <c r="I211" s="73"/>
      <c r="J211" s="73"/>
      <c r="K211" s="73"/>
      <c r="L211" s="73"/>
      <c r="M211" s="73"/>
      <c r="N211" s="73"/>
      <c r="O211" s="4"/>
    </row>
    <row r="212" spans="1:15" ht="15">
      <c r="A212" s="65"/>
      <c r="B212" s="36"/>
      <c r="C212" s="36"/>
      <c r="D212" s="36"/>
      <c r="E212" s="36"/>
      <c r="F212" s="36"/>
      <c r="G212" s="36"/>
      <c r="H212" s="36"/>
      <c r="I212" s="73"/>
      <c r="J212" s="73"/>
      <c r="K212" s="73"/>
      <c r="L212" s="73"/>
      <c r="M212" s="73"/>
      <c r="N212" s="73"/>
      <c r="O212" s="4"/>
    </row>
    <row r="213" spans="1:15" ht="15">
      <c r="A213" s="65"/>
      <c r="B213" s="66"/>
      <c r="C213" s="36"/>
      <c r="D213" s="36"/>
      <c r="E213" s="36"/>
      <c r="F213" s="36"/>
      <c r="G213" s="36"/>
      <c r="H213" s="36"/>
      <c r="I213" s="73"/>
      <c r="J213" s="73"/>
      <c r="K213" s="73"/>
      <c r="L213" s="73"/>
      <c r="M213" s="73"/>
      <c r="N213" s="73"/>
      <c r="O213" s="4"/>
    </row>
    <row r="214" spans="1:15" ht="15">
      <c r="A214" s="65"/>
      <c r="B214" s="66"/>
      <c r="C214" s="36"/>
      <c r="D214" s="36"/>
      <c r="E214" s="36"/>
      <c r="F214" s="36"/>
      <c r="G214" s="36"/>
      <c r="H214" s="36"/>
      <c r="I214" s="73"/>
      <c r="J214" s="73"/>
      <c r="K214" s="73"/>
      <c r="L214" s="73"/>
      <c r="M214" s="73"/>
      <c r="N214" s="73"/>
      <c r="O214" s="4"/>
    </row>
    <row r="215" spans="1:15" ht="15">
      <c r="A215" s="65"/>
      <c r="B215" s="66"/>
      <c r="C215" s="36"/>
      <c r="D215" s="36"/>
      <c r="E215" s="36"/>
      <c r="F215" s="36"/>
      <c r="G215" s="36"/>
      <c r="H215" s="36"/>
      <c r="I215" s="73"/>
      <c r="J215" s="73"/>
      <c r="K215" s="73"/>
      <c r="L215" s="73"/>
      <c r="M215" s="73"/>
      <c r="N215" s="73"/>
      <c r="O215" s="4"/>
    </row>
    <row r="216" spans="1:15" ht="15">
      <c r="A216" s="4"/>
      <c r="B216" s="67"/>
      <c r="C216" s="72"/>
      <c r="D216" s="72"/>
      <c r="E216" s="72"/>
      <c r="F216" s="72"/>
      <c r="G216" s="36"/>
      <c r="H216" s="36"/>
      <c r="I216" s="73"/>
      <c r="J216" s="73"/>
      <c r="K216" s="73"/>
      <c r="L216" s="73"/>
      <c r="M216" s="73"/>
      <c r="N216" s="73"/>
      <c r="O216" s="4"/>
    </row>
    <row r="217" spans="1:15" ht="15">
      <c r="A217" s="65"/>
      <c r="B217" s="66"/>
      <c r="C217" s="36"/>
      <c r="D217" s="36"/>
      <c r="E217" s="36"/>
      <c r="F217" s="36"/>
      <c r="G217" s="36"/>
      <c r="H217" s="36"/>
      <c r="I217" s="73"/>
      <c r="J217" s="73"/>
      <c r="K217" s="73"/>
      <c r="L217" s="73"/>
      <c r="M217" s="73"/>
      <c r="N217" s="73"/>
      <c r="O217" s="4"/>
    </row>
    <row r="218" spans="1:15" ht="15">
      <c r="A218" s="65"/>
      <c r="B218" s="66"/>
      <c r="C218" s="36"/>
      <c r="D218" s="36"/>
      <c r="E218" s="36"/>
      <c r="F218" s="36"/>
      <c r="G218" s="36"/>
      <c r="H218" s="36"/>
      <c r="I218" s="73"/>
      <c r="J218" s="73"/>
      <c r="K218" s="73"/>
      <c r="L218" s="73"/>
      <c r="M218" s="73"/>
      <c r="N218" s="73"/>
      <c r="O218" s="4"/>
    </row>
    <row r="219" spans="1:15" ht="15">
      <c r="A219" s="4"/>
      <c r="B219" s="66"/>
      <c r="C219" s="36"/>
      <c r="D219" s="36"/>
      <c r="E219" s="36"/>
      <c r="F219" s="36"/>
      <c r="G219" s="36"/>
      <c r="H219" s="36"/>
      <c r="I219" s="73"/>
      <c r="J219" s="73"/>
      <c r="K219" s="73"/>
      <c r="L219" s="73"/>
      <c r="M219" s="73"/>
      <c r="N219" s="73"/>
      <c r="O219" s="4"/>
    </row>
    <row r="220" spans="1:15" ht="15">
      <c r="A220" s="4"/>
      <c r="B220" s="66"/>
      <c r="C220" s="36"/>
      <c r="D220" s="36"/>
      <c r="E220" s="36"/>
      <c r="F220" s="36"/>
      <c r="G220" s="36"/>
      <c r="H220" s="36"/>
      <c r="I220" s="73"/>
      <c r="J220" s="73"/>
      <c r="K220" s="73"/>
      <c r="L220" s="73"/>
      <c r="M220" s="73"/>
      <c r="N220" s="73"/>
      <c r="O220" s="4"/>
    </row>
    <row r="221" spans="1:15" ht="15">
      <c r="A221" s="4"/>
      <c r="B221" s="66"/>
      <c r="C221" s="36"/>
      <c r="D221" s="36"/>
      <c r="E221" s="36"/>
      <c r="F221" s="36"/>
      <c r="G221" s="36"/>
      <c r="H221" s="36"/>
      <c r="I221" s="73"/>
      <c r="J221" s="73"/>
      <c r="K221" s="73"/>
      <c r="L221" s="73"/>
      <c r="M221" s="73"/>
      <c r="N221" s="73"/>
      <c r="O221" s="4"/>
    </row>
    <row r="222" spans="1:15" ht="15">
      <c r="A222" s="4"/>
      <c r="B222" s="66"/>
      <c r="C222" s="36"/>
      <c r="D222" s="36"/>
      <c r="E222" s="36"/>
      <c r="F222" s="36"/>
      <c r="G222" s="36"/>
      <c r="H222" s="36"/>
      <c r="I222" s="73"/>
      <c r="J222" s="73"/>
      <c r="K222" s="73"/>
      <c r="L222" s="73"/>
      <c r="M222" s="73"/>
      <c r="N222" s="73"/>
      <c r="O222" s="4"/>
    </row>
    <row r="223" spans="1:15" ht="15">
      <c r="A223" s="4"/>
      <c r="B223" s="66"/>
      <c r="C223" s="36"/>
      <c r="D223" s="36"/>
      <c r="E223" s="36"/>
      <c r="F223" s="36"/>
      <c r="G223" s="36"/>
      <c r="H223" s="36"/>
      <c r="I223" s="73"/>
      <c r="J223" s="73"/>
      <c r="K223" s="73"/>
      <c r="L223" s="73"/>
      <c r="M223" s="73"/>
      <c r="N223" s="73"/>
      <c r="O223" s="4"/>
    </row>
    <row r="224" spans="1:15" ht="15.75">
      <c r="A224" s="4"/>
      <c r="B224" s="66"/>
      <c r="C224" s="36"/>
      <c r="D224" s="36"/>
      <c r="E224" s="36"/>
      <c r="F224" s="70"/>
      <c r="G224" s="36"/>
      <c r="H224" s="36"/>
      <c r="I224" s="73"/>
      <c r="J224" s="73"/>
      <c r="K224" s="73"/>
      <c r="L224" s="73"/>
      <c r="M224" s="73"/>
      <c r="N224" s="73"/>
      <c r="O224" s="4"/>
    </row>
    <row r="225" spans="1:15" ht="15">
      <c r="A225" s="4"/>
      <c r="B225" s="66"/>
      <c r="C225" s="36"/>
      <c r="D225" s="36"/>
      <c r="E225" s="36"/>
      <c r="F225" s="36"/>
      <c r="G225" s="36"/>
      <c r="H225" s="36"/>
      <c r="I225" s="73"/>
      <c r="J225" s="73"/>
      <c r="K225" s="73"/>
      <c r="L225" s="73"/>
      <c r="M225" s="73"/>
      <c r="N225" s="73"/>
      <c r="O225" s="4"/>
    </row>
    <row r="226" spans="1:15" ht="15">
      <c r="A226" s="4"/>
      <c r="B226" s="66"/>
      <c r="C226" s="36"/>
      <c r="D226" s="36"/>
      <c r="E226" s="36"/>
      <c r="F226" s="36"/>
      <c r="G226" s="36"/>
      <c r="H226" s="36"/>
      <c r="I226" s="73"/>
      <c r="J226" s="73"/>
      <c r="K226" s="73"/>
      <c r="L226" s="73"/>
      <c r="M226" s="73"/>
      <c r="N226" s="73"/>
      <c r="O226" s="4"/>
    </row>
    <row r="227" spans="1:15" ht="15">
      <c r="A227" s="4"/>
      <c r="B227" s="66"/>
      <c r="C227" s="36"/>
      <c r="D227" s="36"/>
      <c r="E227" s="36"/>
      <c r="F227" s="36"/>
      <c r="G227" s="4"/>
      <c r="H227" s="36"/>
      <c r="I227" s="73"/>
      <c r="J227" s="73"/>
      <c r="K227" s="73"/>
      <c r="L227" s="73"/>
      <c r="M227" s="73"/>
      <c r="N227" s="73"/>
      <c r="O227" s="4"/>
    </row>
    <row r="228" spans="1:15" ht="15">
      <c r="A228" s="4"/>
      <c r="B228" s="66"/>
      <c r="C228" s="36"/>
      <c r="D228" s="36"/>
      <c r="E228" s="36"/>
      <c r="F228" s="36"/>
      <c r="G228" s="4"/>
      <c r="H228" s="36"/>
      <c r="I228" s="73"/>
      <c r="J228" s="73"/>
      <c r="K228" s="73"/>
      <c r="L228" s="73"/>
      <c r="M228" s="73"/>
      <c r="N228" s="73"/>
      <c r="O228" s="4"/>
    </row>
    <row r="229" spans="1:15" ht="15">
      <c r="A229" s="4"/>
      <c r="B229" s="66"/>
      <c r="C229" s="36"/>
      <c r="D229" s="36"/>
      <c r="E229" s="36"/>
      <c r="F229" s="36"/>
      <c r="G229" s="4"/>
      <c r="H229" s="73"/>
      <c r="I229" s="73"/>
      <c r="J229" s="73"/>
      <c r="K229" s="73"/>
      <c r="L229" s="73"/>
      <c r="M229" s="73"/>
      <c r="N229" s="73"/>
      <c r="O229" s="4"/>
    </row>
    <row r="230" spans="1:15" ht="15">
      <c r="A230" s="4"/>
      <c r="B230" s="66"/>
      <c r="C230" s="36"/>
      <c r="D230" s="36"/>
      <c r="E230" s="36"/>
      <c r="F230" s="36"/>
      <c r="G230" s="4"/>
      <c r="H230" s="73"/>
      <c r="I230" s="73"/>
      <c r="J230" s="73"/>
      <c r="K230" s="73"/>
      <c r="L230" s="73"/>
      <c r="M230" s="73"/>
      <c r="N230" s="73"/>
      <c r="O230" s="4"/>
    </row>
    <row r="231" spans="1:15" ht="15">
      <c r="A231" s="4"/>
      <c r="B231" s="66"/>
      <c r="C231" s="73"/>
      <c r="D231" s="73"/>
      <c r="E231" s="73"/>
      <c r="F231" s="73"/>
      <c r="G231" s="4"/>
      <c r="H231" s="73"/>
      <c r="I231" s="73"/>
      <c r="J231" s="73"/>
      <c r="K231" s="73"/>
      <c r="L231" s="73"/>
      <c r="M231" s="73"/>
      <c r="N231" s="73"/>
      <c r="O231" s="4"/>
    </row>
    <row r="232" spans="1:15" ht="15">
      <c r="A232" s="4"/>
      <c r="B232" s="66"/>
      <c r="C232" s="73"/>
      <c r="D232" s="73"/>
      <c r="E232" s="73"/>
      <c r="F232" s="73"/>
      <c r="G232" s="4"/>
      <c r="H232" s="73"/>
      <c r="I232" s="73"/>
      <c r="J232" s="73"/>
      <c r="K232" s="73"/>
      <c r="L232" s="73"/>
      <c r="M232" s="73"/>
      <c r="N232" s="73"/>
      <c r="O232" s="4"/>
    </row>
    <row r="233" spans="1:15" ht="15">
      <c r="A233" s="4"/>
      <c r="B233" s="66"/>
      <c r="C233" s="73"/>
      <c r="D233" s="73"/>
      <c r="E233" s="73"/>
      <c r="F233" s="73"/>
      <c r="G233" s="4"/>
      <c r="H233" s="73"/>
      <c r="I233" s="73"/>
      <c r="J233" s="73"/>
      <c r="K233" s="73"/>
      <c r="L233" s="73"/>
      <c r="M233" s="73"/>
      <c r="N233" s="73"/>
      <c r="O233" s="4"/>
    </row>
    <row r="234" spans="1:15" ht="15">
      <c r="A234" s="4"/>
      <c r="B234" s="66"/>
      <c r="C234" s="36"/>
      <c r="D234" s="36"/>
      <c r="E234" s="36"/>
      <c r="F234" s="36"/>
      <c r="G234" s="4"/>
      <c r="H234" s="73"/>
      <c r="I234" s="73"/>
      <c r="J234" s="73"/>
      <c r="K234" s="73"/>
      <c r="L234" s="73"/>
      <c r="M234" s="73"/>
      <c r="N234" s="73"/>
      <c r="O234" s="4"/>
    </row>
    <row r="235" spans="1:15" ht="15">
      <c r="A235" s="4"/>
      <c r="B235" s="66"/>
      <c r="C235" s="36"/>
      <c r="D235" s="36"/>
      <c r="E235" s="36"/>
      <c r="F235" s="36"/>
      <c r="G235" s="4"/>
      <c r="H235" s="73"/>
      <c r="I235" s="73"/>
      <c r="J235" s="73"/>
      <c r="K235" s="73"/>
      <c r="L235" s="73"/>
      <c r="M235" s="73"/>
      <c r="N235" s="73"/>
      <c r="O235" s="4"/>
    </row>
    <row r="236" spans="1:15" ht="15">
      <c r="A236" s="4"/>
      <c r="B236" s="66"/>
      <c r="C236" s="73"/>
      <c r="D236" s="73"/>
      <c r="E236" s="73"/>
      <c r="F236" s="73"/>
      <c r="G236" s="4"/>
      <c r="H236" s="36"/>
      <c r="I236" s="73"/>
      <c r="J236" s="73"/>
      <c r="K236" s="73"/>
      <c r="L236" s="73"/>
      <c r="M236" s="73"/>
      <c r="N236" s="73"/>
      <c r="O236" s="4"/>
    </row>
    <row r="237" spans="1:15" ht="15">
      <c r="A237" s="4"/>
      <c r="B237" s="66"/>
      <c r="C237" s="73"/>
      <c r="D237" s="73"/>
      <c r="E237" s="73"/>
      <c r="F237" s="73"/>
      <c r="G237" s="4"/>
      <c r="H237" s="36"/>
      <c r="I237" s="73"/>
      <c r="J237" s="73"/>
      <c r="K237" s="73"/>
      <c r="L237" s="73"/>
      <c r="M237" s="73"/>
      <c r="N237" s="73"/>
      <c r="O237" s="4"/>
    </row>
    <row r="238" spans="1:15" ht="15">
      <c r="A238" s="4"/>
      <c r="B238" s="67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4"/>
    </row>
    <row r="239" spans="1:15" ht="15">
      <c r="A239" s="4"/>
      <c r="B239" s="4"/>
      <c r="C239" s="74"/>
      <c r="D239" s="74"/>
      <c r="E239" s="74"/>
      <c r="F239" s="36"/>
      <c r="G239" s="4"/>
      <c r="H239" s="4"/>
      <c r="I239" s="36"/>
      <c r="J239" s="36"/>
      <c r="K239" s="36"/>
      <c r="L239" s="36"/>
      <c r="M239" s="36"/>
      <c r="N239" s="36"/>
      <c r="O239" s="4"/>
    </row>
    <row r="240" spans="1:15" ht="15.75">
      <c r="A240" s="4"/>
      <c r="B240" s="68"/>
      <c r="C240" s="75"/>
      <c r="D240" s="75"/>
      <c r="E240" s="75"/>
      <c r="F240" s="76"/>
      <c r="G240" s="4"/>
      <c r="H240" s="75"/>
      <c r="I240" s="75"/>
      <c r="J240" s="75"/>
      <c r="K240" s="75"/>
      <c r="L240" s="75"/>
      <c r="M240" s="81"/>
      <c r="N240" s="36"/>
      <c r="O240" s="4"/>
    </row>
    <row r="241" spans="1:15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36"/>
      <c r="O241" s="4"/>
    </row>
    <row r="242" spans="1:15" ht="15.75">
      <c r="A242" s="65"/>
      <c r="B242" s="18"/>
      <c r="C242" s="70"/>
      <c r="D242" s="70"/>
      <c r="E242" s="70"/>
      <c r="F242" s="66"/>
      <c r="G242" s="66"/>
      <c r="H242" s="66"/>
      <c r="I242" s="77"/>
      <c r="J242" s="77"/>
      <c r="K242" s="77"/>
      <c r="L242" s="77"/>
      <c r="M242" s="66"/>
      <c r="N242" s="82"/>
      <c r="O242" s="4"/>
    </row>
    <row r="243" spans="1:15" ht="15.75">
      <c r="A243" s="4"/>
      <c r="B243" s="69"/>
      <c r="C243" s="70"/>
      <c r="D243" s="70"/>
      <c r="E243" s="70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</sheetData>
  <sheetProtection/>
  <mergeCells count="1">
    <mergeCell ref="I6:L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Bolaños</dc:creator>
  <cp:keywords/>
  <dc:description/>
  <cp:lastModifiedBy>Gladys Bolaños</cp:lastModifiedBy>
  <cp:lastPrinted>2019-10-21T16:10:38Z</cp:lastPrinted>
  <dcterms:created xsi:type="dcterms:W3CDTF">2019-10-18T20:43:29Z</dcterms:created>
  <dcterms:modified xsi:type="dcterms:W3CDTF">2019-10-21T18:34:29Z</dcterms:modified>
  <cp:category/>
  <cp:version/>
  <cp:contentType/>
  <cp:contentStatus/>
</cp:coreProperties>
</file>